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210" activeTab="5"/>
  </bookViews>
  <sheets>
    <sheet name="contadino" sheetId="1" r:id="rId1"/>
    <sheet name="dieta" sheetId="2" r:id="rId2"/>
    <sheet name="Trasp" sheetId="3" r:id="rId3"/>
    <sheet name="ProdEForzaLavoro" sheetId="4" r:id="rId4"/>
    <sheet name="Localizzazione" sheetId="5" r:id="rId5"/>
    <sheet name="CS1d" sheetId="6" r:id="rId6"/>
  </sheets>
  <definedNames>
    <definedName name="lattuga">'contadino'!$A$3</definedName>
    <definedName name="NumPt01">'CS1d'!$B$7</definedName>
    <definedName name="patata">'contadino'!$B$3</definedName>
    <definedName name="solver_adj" localSheetId="0" hidden="1">'contadino'!$A$3:$B$3</definedName>
    <definedName name="solver_adj" localSheetId="5" hidden="1">'CS1d'!$B$7:$U$7</definedName>
    <definedName name="solver_adj" localSheetId="1" hidden="1">'dieta'!$A$3:$C$3</definedName>
    <definedName name="solver_adj" localSheetId="4" hidden="1">'Localizzazione'!$B$19:$G$19</definedName>
    <definedName name="solver_adj" localSheetId="3" hidden="1">'ProdEForzaLavoro'!$B$9:$D$9</definedName>
    <definedName name="solver_adj" localSheetId="2" hidden="1">'Trasp'!$C$13:$F$15</definedName>
    <definedName name="solver_cvg" localSheetId="0" hidden="1">0.0001</definedName>
    <definedName name="solver_cvg" localSheetId="5" hidden="1">0.0001</definedName>
    <definedName name="solver_cvg" localSheetId="1" hidden="1">0.0001</definedName>
    <definedName name="solver_cvg" localSheetId="4" hidden="1">0.0001</definedName>
    <definedName name="solver_cvg" localSheetId="3" hidden="1">0.0001</definedName>
    <definedName name="solver_cvg" localSheetId="2" hidden="1">0.0001</definedName>
    <definedName name="solver_drv" localSheetId="0" hidden="1">1</definedName>
    <definedName name="solver_drv" localSheetId="5" hidden="1">1</definedName>
    <definedName name="solver_drv" localSheetId="1" hidden="1">1</definedName>
    <definedName name="solver_drv" localSheetId="4" hidden="1">1</definedName>
    <definedName name="solver_drv" localSheetId="3" hidden="1">1</definedName>
    <definedName name="solver_drv" localSheetId="2" hidden="1">1</definedName>
    <definedName name="solver_est" localSheetId="0" hidden="1">1</definedName>
    <definedName name="solver_est" localSheetId="5" hidden="1">1</definedName>
    <definedName name="solver_est" localSheetId="1" hidden="1">1</definedName>
    <definedName name="solver_est" localSheetId="4" hidden="1">1</definedName>
    <definedName name="solver_est" localSheetId="3" hidden="1">1</definedName>
    <definedName name="solver_est" localSheetId="2" hidden="1">1</definedName>
    <definedName name="solver_itr" localSheetId="0" hidden="1">100</definedName>
    <definedName name="solver_itr" localSheetId="5" hidden="1">100</definedName>
    <definedName name="solver_itr" localSheetId="1" hidden="1">100</definedName>
    <definedName name="solver_itr" localSheetId="4" hidden="1">100</definedName>
    <definedName name="solver_itr" localSheetId="3" hidden="1">100</definedName>
    <definedName name="solver_itr" localSheetId="2" hidden="1">100</definedName>
    <definedName name="solver_lhs1" localSheetId="0" hidden="1">'contadino'!$C$5</definedName>
    <definedName name="solver_lhs1" localSheetId="5" hidden="1">'CS1d'!$V$9:$V$13</definedName>
    <definedName name="solver_lhs1" localSheetId="1" hidden="1">'dieta'!$D$5:$D$10</definedName>
    <definedName name="solver_lhs1" localSheetId="4" hidden="1">'Localizzazione'!$I$11:$I$16</definedName>
    <definedName name="solver_lhs1" localSheetId="3" hidden="1">'ProdEForzaLavoro'!$H$4:$H$6</definedName>
    <definedName name="solver_lhs1" localSheetId="2" hidden="1">'Trasp'!$G$13:$G$15</definedName>
    <definedName name="solver_lhs10" localSheetId="5" hidden="1">'CS1d'!$V$18</definedName>
    <definedName name="solver_lhs11" localSheetId="5" hidden="1">'CS1d'!$B$7</definedName>
    <definedName name="solver_lhs12" localSheetId="5" hidden="1">'CS1d'!$B$7:$U$7</definedName>
    <definedName name="solver_lhs13" localSheetId="5" hidden="1">'CS1d'!$O$7</definedName>
    <definedName name="solver_lhs14" localSheetId="5" hidden="1">'CS1d'!$S$7</definedName>
    <definedName name="solver_lhs15" localSheetId="5" hidden="1">'CS1d'!$O$7</definedName>
    <definedName name="solver_lhs16" localSheetId="5" hidden="1">'CS1d'!$O$7</definedName>
    <definedName name="solver_lhs17" localSheetId="5" hidden="1">'CS1d'!$P$7</definedName>
    <definedName name="solver_lhs18" localSheetId="5" hidden="1">'CS1d'!$O$7</definedName>
    <definedName name="solver_lhs19" localSheetId="5" hidden="1">'CS1d'!$N$7</definedName>
    <definedName name="solver_lhs2" localSheetId="0" hidden="1">'contadino'!$C$6</definedName>
    <definedName name="solver_lhs2" localSheetId="5" hidden="1">'CS1d'!$V$15:$V$19</definedName>
    <definedName name="solver_lhs2" localSheetId="1" hidden="1">'dieta'!$D$11</definedName>
    <definedName name="solver_lhs2" localSheetId="4" hidden="1">'Localizzazione'!$B$19:$G$19</definedName>
    <definedName name="solver_lhs2" localSheetId="3" hidden="1">'ProdEForzaLavoro'!$B$9:$D$9</definedName>
    <definedName name="solver_lhs2" localSheetId="2" hidden="1">'Trasp'!$C$16:$F$16</definedName>
    <definedName name="solver_lhs20" localSheetId="5" hidden="1">'CS1d'!$N$7</definedName>
    <definedName name="solver_lhs21" localSheetId="5" hidden="1">'CS1d'!$L$7</definedName>
    <definedName name="solver_lhs22" localSheetId="5" hidden="1">'CS1d'!$M$7</definedName>
    <definedName name="solver_lhs23" localSheetId="5" hidden="1">'CS1d'!$N$7</definedName>
    <definedName name="solver_lhs24" localSheetId="5" hidden="1">'CS1d'!$O$7</definedName>
    <definedName name="solver_lhs25" localSheetId="5" hidden="1">'CS1d'!$P$7</definedName>
    <definedName name="solver_lhs26" localSheetId="5" hidden="1">'CS1d'!$Q$7</definedName>
    <definedName name="solver_lhs27" localSheetId="5" hidden="1">'CS1d'!$R$7</definedName>
    <definedName name="solver_lhs28" localSheetId="5" hidden="1">'CS1d'!$S$7</definedName>
    <definedName name="solver_lhs29" localSheetId="5" hidden="1">'CS1d'!$T$7</definedName>
    <definedName name="solver_lhs3" localSheetId="0" hidden="1">'contadino'!$C$7</definedName>
    <definedName name="solver_lhs3" localSheetId="5" hidden="1">'CS1d'!$B$7:$U$7</definedName>
    <definedName name="solver_lhs3" localSheetId="1" hidden="1">'dieta'!$A$3:$C$3</definedName>
    <definedName name="solver_lhs3" localSheetId="3" hidden="1">'ProdEForzaLavoro'!$B$9:$D$9</definedName>
    <definedName name="solver_lhs3" localSheetId="2" hidden="1">'Trasp'!$G$13:$G$15</definedName>
    <definedName name="solver_lhs30" localSheetId="5" hidden="1">'CS1d'!$U$7</definedName>
    <definedName name="solver_lhs4" localSheetId="0" hidden="1">'contadino'!$C$8</definedName>
    <definedName name="solver_lhs4" localSheetId="5" hidden="1">'CS1d'!$V$18</definedName>
    <definedName name="solver_lhs4" localSheetId="1" hidden="1">'dieta'!$D$8:$D$10</definedName>
    <definedName name="solver_lhs4" localSheetId="2" hidden="1">'Trasp'!$C$16:$E$16</definedName>
    <definedName name="solver_lhs5" localSheetId="5" hidden="1">'CS1d'!$V$17</definedName>
    <definedName name="solver_lhs5" localSheetId="1" hidden="1">'dieta'!$D$11</definedName>
    <definedName name="solver_lhs6" localSheetId="5" hidden="1">'CS1d'!$V$16</definedName>
    <definedName name="solver_lhs6" localSheetId="1" hidden="1">'dieta'!$D$8</definedName>
    <definedName name="solver_lhs7" localSheetId="5" hidden="1">'CS1d'!$V$15</definedName>
    <definedName name="solver_lhs7" localSheetId="1" hidden="1">'dieta'!$A$3:$C$3</definedName>
    <definedName name="solver_lhs8" localSheetId="5" hidden="1">'CS1d'!$V$16</definedName>
    <definedName name="solver_lhs9" localSheetId="5" hidden="1">'CS1d'!$V$17</definedName>
    <definedName name="solver_lin" localSheetId="0" hidden="1">1</definedName>
    <definedName name="solver_lin" localSheetId="5" hidden="1">2</definedName>
    <definedName name="solver_lin" localSheetId="1" hidden="1">1</definedName>
    <definedName name="solver_lin" localSheetId="4" hidden="1">1</definedName>
    <definedName name="solver_lin" localSheetId="3" hidden="1">1</definedName>
    <definedName name="solver_lin" localSheetId="2" hidden="1">1</definedName>
    <definedName name="solver_neg" localSheetId="0" hidden="1">1</definedName>
    <definedName name="solver_neg" localSheetId="5" hidden="1">1</definedName>
    <definedName name="solver_neg" localSheetId="1" hidden="1">1</definedName>
    <definedName name="solver_neg" localSheetId="4" hidden="1">1</definedName>
    <definedName name="solver_neg" localSheetId="3" hidden="1">1</definedName>
    <definedName name="solver_neg" localSheetId="2" hidden="1">1</definedName>
    <definedName name="solver_num" localSheetId="0" hidden="1">4</definedName>
    <definedName name="solver_num" localSheetId="5" hidden="1">3</definedName>
    <definedName name="solver_num" localSheetId="1" hidden="1">3</definedName>
    <definedName name="solver_num" localSheetId="4" hidden="1">2</definedName>
    <definedName name="solver_num" localSheetId="3" hidden="1">2</definedName>
    <definedName name="solver_num" localSheetId="2" hidden="1">2</definedName>
    <definedName name="solver_nwt" localSheetId="0" hidden="1">1</definedName>
    <definedName name="solver_nwt" localSheetId="5" hidden="1">1</definedName>
    <definedName name="solver_nwt" localSheetId="1" hidden="1">1</definedName>
    <definedName name="solver_nwt" localSheetId="4" hidden="1">1</definedName>
    <definedName name="solver_nwt" localSheetId="3" hidden="1">1</definedName>
    <definedName name="solver_nwt" localSheetId="2" hidden="1">1</definedName>
    <definedName name="solver_opt" localSheetId="0" hidden="1">'contadino'!$D$3</definedName>
    <definedName name="solver_opt" localSheetId="5" hidden="1">'CS1d'!$V$5</definedName>
    <definedName name="solver_opt" localSheetId="1" hidden="1">'dieta'!$E$3</definedName>
    <definedName name="solver_opt" localSheetId="4" hidden="1">'Localizzazione'!$I$19</definedName>
    <definedName name="solver_opt" localSheetId="3" hidden="1">'ProdEForzaLavoro'!$H$3</definedName>
    <definedName name="solver_opt" localSheetId="2" hidden="1">'Trasp'!$C$20</definedName>
    <definedName name="solver_pre" localSheetId="0" hidden="1">0.000001</definedName>
    <definedName name="solver_pre" localSheetId="5" hidden="1">0.000001</definedName>
    <definedName name="solver_pre" localSheetId="1" hidden="1">0.000001</definedName>
    <definedName name="solver_pre" localSheetId="4" hidden="1">0.000001</definedName>
    <definedName name="solver_pre" localSheetId="3" hidden="1">0.000001</definedName>
    <definedName name="solver_pre" localSheetId="2" hidden="1">0.000001</definedName>
    <definedName name="solver_rel1" localSheetId="0" hidden="1">1</definedName>
    <definedName name="solver_rel1" localSheetId="5" hidden="1">3</definedName>
    <definedName name="solver_rel1" localSheetId="1" hidden="1">3</definedName>
    <definedName name="solver_rel1" localSheetId="4" hidden="1">3</definedName>
    <definedName name="solver_rel1" localSheetId="3" hidden="1">1</definedName>
    <definedName name="solver_rel1" localSheetId="2" hidden="1">1</definedName>
    <definedName name="solver_rel10" localSheetId="5" hidden="1">1</definedName>
    <definedName name="solver_rel11" localSheetId="5" hidden="1">4</definedName>
    <definedName name="solver_rel12" localSheetId="5" hidden="1">4</definedName>
    <definedName name="solver_rel13" localSheetId="5" hidden="1">4</definedName>
    <definedName name="solver_rel14" localSheetId="5" hidden="1">4</definedName>
    <definedName name="solver_rel15" localSheetId="5" hidden="1">4</definedName>
    <definedName name="solver_rel16" localSheetId="5" hidden="1">4</definedName>
    <definedName name="solver_rel17" localSheetId="5" hidden="1">4</definedName>
    <definedName name="solver_rel18" localSheetId="5" hidden="1">4</definedName>
    <definedName name="solver_rel19" localSheetId="5" hidden="1">4</definedName>
    <definedName name="solver_rel2" localSheetId="0" hidden="1">1</definedName>
    <definedName name="solver_rel2" localSheetId="5" hidden="1">1</definedName>
    <definedName name="solver_rel2" localSheetId="1" hidden="1">1</definedName>
    <definedName name="solver_rel2" localSheetId="4" hidden="1">5</definedName>
    <definedName name="solver_rel2" localSheetId="3" hidden="1">3</definedName>
    <definedName name="solver_rel2" localSheetId="2" hidden="1">3</definedName>
    <definedName name="solver_rel20" localSheetId="5" hidden="1">4</definedName>
    <definedName name="solver_rel21" localSheetId="5" hidden="1">4</definedName>
    <definedName name="solver_rel22" localSheetId="5" hidden="1">4</definedName>
    <definedName name="solver_rel23" localSheetId="5" hidden="1">4</definedName>
    <definedName name="solver_rel24" localSheetId="5" hidden="1">4</definedName>
    <definedName name="solver_rel25" localSheetId="5" hidden="1">4</definedName>
    <definedName name="solver_rel26" localSheetId="5" hidden="1">4</definedName>
    <definedName name="solver_rel27" localSheetId="5" hidden="1">4</definedName>
    <definedName name="solver_rel28" localSheetId="5" hidden="1">4</definedName>
    <definedName name="solver_rel29" localSheetId="5" hidden="1">4</definedName>
    <definedName name="solver_rel3" localSheetId="0" hidden="1">1</definedName>
    <definedName name="solver_rel3" localSheetId="5" hidden="1">4</definedName>
    <definedName name="solver_rel3" localSheetId="1" hidden="1">4</definedName>
    <definedName name="solver_rel3" localSheetId="3" hidden="1">4</definedName>
    <definedName name="solver_rel3" localSheetId="2" hidden="1">2</definedName>
    <definedName name="solver_rel30" localSheetId="5" hidden="1">4</definedName>
    <definedName name="solver_rel4" localSheetId="0" hidden="1">1</definedName>
    <definedName name="solver_rel4" localSheetId="5" hidden="1">1</definedName>
    <definedName name="solver_rel4" localSheetId="1" hidden="1">3</definedName>
    <definedName name="solver_rel4" localSheetId="2" hidden="1">2</definedName>
    <definedName name="solver_rel5" localSheetId="5" hidden="1">1</definedName>
    <definedName name="solver_rel5" localSheetId="1" hidden="1">1</definedName>
    <definedName name="solver_rel6" localSheetId="5" hidden="1">1</definedName>
    <definedName name="solver_rel6" localSheetId="1" hidden="1">1</definedName>
    <definedName name="solver_rel7" localSheetId="5" hidden="1">1</definedName>
    <definedName name="solver_rel7" localSheetId="1" hidden="1">4</definedName>
    <definedName name="solver_rel8" localSheetId="5" hidden="1">1</definedName>
    <definedName name="solver_rel9" localSheetId="5" hidden="1">1</definedName>
    <definedName name="solver_rhs1" localSheetId="0" hidden="1">'contadino'!$E$5</definedName>
    <definedName name="solver_rhs1" localSheetId="5" hidden="1">'CS1d'!$X$9:$X$13</definedName>
    <definedName name="solver_rhs1" localSheetId="1" hidden="1">'dieta'!$F$5:$F$10</definedName>
    <definedName name="solver_rhs1" localSheetId="4" hidden="1">'Localizzazione'!$K$11:$K$16</definedName>
    <definedName name="solver_rhs1" localSheetId="3" hidden="1">'ProdEForzaLavoro'!$E$4:$E$6</definedName>
    <definedName name="solver_rhs1" localSheetId="2" hidden="1">'Trasp'!$I$13:$I$15</definedName>
    <definedName name="solver_rhs10" localSheetId="5" hidden="1">'CS1d'!$X$18</definedName>
    <definedName name="solver_rhs11" localSheetId="5" hidden="1">intero</definedName>
    <definedName name="solver_rhs12" localSheetId="5" hidden="1">intero</definedName>
    <definedName name="solver_rhs13" localSheetId="5" hidden="1">intero</definedName>
    <definedName name="solver_rhs14" localSheetId="5" hidden="1">intero</definedName>
    <definedName name="solver_rhs15" localSheetId="5" hidden="1">intero</definedName>
    <definedName name="solver_rhs16" localSheetId="5" hidden="1">intero</definedName>
    <definedName name="solver_rhs17" localSheetId="5" hidden="1">intero</definedName>
    <definedName name="solver_rhs18" localSheetId="5" hidden="1">intero</definedName>
    <definedName name="solver_rhs19" localSheetId="5" hidden="1">intero</definedName>
    <definedName name="solver_rhs2" localSheetId="0" hidden="1">'contadino'!$E$6</definedName>
    <definedName name="solver_rhs2" localSheetId="5" hidden="1">'CS1d'!$X$15:$X$19</definedName>
    <definedName name="solver_rhs2" localSheetId="1" hidden="1">'dieta'!$F$11</definedName>
    <definedName name="solver_rhs2" localSheetId="4" hidden="1">binario</definedName>
    <definedName name="solver_rhs2" localSheetId="3" hidden="1">'ProdEForzaLavoro'!$B$7:$D$7</definedName>
    <definedName name="solver_rhs2" localSheetId="2" hidden="1">'Trasp'!$C$18:$F$18</definedName>
    <definedName name="solver_rhs20" localSheetId="5" hidden="1">intero</definedName>
    <definedName name="solver_rhs21" localSheetId="5" hidden="1">intero</definedName>
    <definedName name="solver_rhs22" localSheetId="5" hidden="1">intero</definedName>
    <definedName name="solver_rhs23" localSheetId="5" hidden="1">intero</definedName>
    <definedName name="solver_rhs24" localSheetId="5" hidden="1">intero</definedName>
    <definedName name="solver_rhs25" localSheetId="5" hidden="1">intero</definedName>
    <definedName name="solver_rhs26" localSheetId="5" hidden="1">intero</definedName>
    <definedName name="solver_rhs27" localSheetId="5" hidden="1">intero</definedName>
    <definedName name="solver_rhs28" localSheetId="5" hidden="1">intero</definedName>
    <definedName name="solver_rhs29" localSheetId="5" hidden="1">intero</definedName>
    <definedName name="solver_rhs3" localSheetId="0" hidden="1">'contadino'!$E$7</definedName>
    <definedName name="solver_rhs3" localSheetId="5" hidden="1">intero</definedName>
    <definedName name="solver_rhs3" localSheetId="1" hidden="1">intero</definedName>
    <definedName name="solver_rhs3" localSheetId="3" hidden="1">intero</definedName>
    <definedName name="solver_rhs3" localSheetId="2" hidden="1">'Trasp'!$I$13:$I$15</definedName>
    <definedName name="solver_rhs30" localSheetId="5" hidden="1">intero</definedName>
    <definedName name="solver_rhs4" localSheetId="0" hidden="1">'contadino'!$E$8</definedName>
    <definedName name="solver_rhs4" localSheetId="5" hidden="1">'CS1d'!$X$18</definedName>
    <definedName name="solver_rhs4" localSheetId="1" hidden="1">'dieta'!$F$8:$F$10</definedName>
    <definedName name="solver_rhs4" localSheetId="2" hidden="1">'Trasp'!$C$18:$E$18</definedName>
    <definedName name="solver_rhs5" localSheetId="5" hidden="1">'CS1d'!$X$17</definedName>
    <definedName name="solver_rhs5" localSheetId="1" hidden="1">'dieta'!$F$11</definedName>
    <definedName name="solver_rhs6" localSheetId="5" hidden="1">'CS1d'!$X$16</definedName>
    <definedName name="solver_rhs6" localSheetId="1" hidden="1">'dieta'!$F$8</definedName>
    <definedName name="solver_rhs7" localSheetId="5" hidden="1">'CS1d'!$X$15</definedName>
    <definedName name="solver_rhs7" localSheetId="1" hidden="1">intero</definedName>
    <definedName name="solver_rhs8" localSheetId="5" hidden="1">'CS1d'!$X$16</definedName>
    <definedName name="solver_rhs9" localSheetId="5" hidden="1">'CS1d'!$X$17</definedName>
    <definedName name="solver_scl" localSheetId="0" hidden="1">2</definedName>
    <definedName name="solver_scl" localSheetId="5" hidden="1">2</definedName>
    <definedName name="solver_scl" localSheetId="1" hidden="1">2</definedName>
    <definedName name="solver_scl" localSheetId="4" hidden="1">2</definedName>
    <definedName name="solver_scl" localSheetId="3" hidden="1">2</definedName>
    <definedName name="solver_scl" localSheetId="2" hidden="1">2</definedName>
    <definedName name="solver_sho" localSheetId="0" hidden="1">2</definedName>
    <definedName name="solver_sho" localSheetId="5" hidden="1">2</definedName>
    <definedName name="solver_sho" localSheetId="1" hidden="1">2</definedName>
    <definedName name="solver_sho" localSheetId="4" hidden="1">2</definedName>
    <definedName name="solver_sho" localSheetId="3" hidden="1">2</definedName>
    <definedName name="solver_sho" localSheetId="2" hidden="1">2</definedName>
    <definedName name="solver_tim" localSheetId="0" hidden="1">100</definedName>
    <definedName name="solver_tim" localSheetId="5" hidden="1">100</definedName>
    <definedName name="solver_tim" localSheetId="1" hidden="1">100</definedName>
    <definedName name="solver_tim" localSheetId="4" hidden="1">100</definedName>
    <definedName name="solver_tim" localSheetId="3" hidden="1">100</definedName>
    <definedName name="solver_tim" localSheetId="2" hidden="1">100</definedName>
    <definedName name="solver_tol" localSheetId="0" hidden="1">0.05</definedName>
    <definedName name="solver_tol" localSheetId="5" hidden="1">0.05</definedName>
    <definedName name="solver_tol" localSheetId="1" hidden="1">0.05</definedName>
    <definedName name="solver_tol" localSheetId="4" hidden="1">0.05</definedName>
    <definedName name="solver_tol" localSheetId="3" hidden="1">0.05</definedName>
    <definedName name="solver_tol" localSheetId="2" hidden="1">0.05</definedName>
    <definedName name="solver_typ" localSheetId="0" hidden="1">1</definedName>
    <definedName name="solver_typ" localSheetId="5" hidden="1">2</definedName>
    <definedName name="solver_typ" localSheetId="1" hidden="1">2</definedName>
    <definedName name="solver_typ" localSheetId="4" hidden="1">2</definedName>
    <definedName name="solver_typ" localSheetId="3" hidden="1">1</definedName>
    <definedName name="solver_typ" localSheetId="2" hidden="1">2</definedName>
    <definedName name="solver_val" localSheetId="0" hidden="1">0</definedName>
    <definedName name="solver_val" localSheetId="5" hidden="1">0</definedName>
    <definedName name="solver_val" localSheetId="1" hidden="1">0</definedName>
    <definedName name="solver_val" localSheetId="4" hidden="1">0</definedName>
    <definedName name="solver_val" localSheetId="3" hidden="1">0</definedName>
    <definedName name="solver_val" localSheetId="2" hidden="1">0</definedName>
    <definedName name="var1" localSheetId="0">'contadino'!$A$3</definedName>
    <definedName name="var1" localSheetId="1">'dieta'!$A$3</definedName>
    <definedName name="var1">#REF!</definedName>
    <definedName name="var2" localSheetId="0">'contadino'!$B$3</definedName>
    <definedName name="var2" localSheetId="1">'dieta'!$B$3</definedName>
    <definedName name="var2">#REF!</definedName>
    <definedName name="var3">'dieta'!$C$3</definedName>
  </definedNames>
  <calcPr fullCalcOnLoad="1"/>
</workbook>
</file>

<file path=xl/sharedStrings.xml><?xml version="1.0" encoding="utf-8"?>
<sst xmlns="http://schemas.openxmlformats.org/spreadsheetml/2006/main" count="139" uniqueCount="95">
  <si>
    <t>max</t>
  </si>
  <si>
    <t>&lt;=</t>
  </si>
  <si>
    <t>f.o.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</si>
  <si>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</si>
  <si>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</si>
  <si>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</si>
  <si>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</si>
  <si>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</si>
  <si>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</si>
  <si>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</si>
  <si>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</si>
  <si>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</si>
  <si>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</si>
  <si>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</si>
  <si>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</si>
  <si>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</si>
  <si>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</si>
  <si>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</si>
  <si>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</si>
  <si>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</si>
  <si>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</si>
  <si>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A)</t>
  </si>
  <si>
    <t>B)</t>
  </si>
  <si>
    <t>C)</t>
  </si>
  <si>
    <t>D)</t>
  </si>
  <si>
    <t>E)</t>
  </si>
  <si>
    <t>min sfrido</t>
  </si>
  <si>
    <t>min costo</t>
  </si>
  <si>
    <t>TotPezzi</t>
  </si>
  <si>
    <t>Richieste</t>
  </si>
  <si>
    <t>Pattini in AVIONAL (cutting stock monodimensionale)</t>
  </si>
  <si>
    <t>Trasporto di frigoriferi</t>
  </si>
  <si>
    <t>Costi unitari</t>
  </si>
  <si>
    <t>Origini</t>
  </si>
  <si>
    <t>Destinazioni</t>
  </si>
  <si>
    <t>A</t>
  </si>
  <si>
    <t>B</t>
  </si>
  <si>
    <t>C</t>
  </si>
  <si>
    <t>&gt;</t>
  </si>
  <si>
    <t>&lt;</t>
  </si>
  <si>
    <t>Quantità trasportata</t>
  </si>
  <si>
    <t>Tot</t>
  </si>
  <si>
    <t>Offerta</t>
  </si>
  <si>
    <t>Domanda</t>
  </si>
  <si>
    <t>Costo complessivo</t>
  </si>
  <si>
    <t>CodicePezzo</t>
  </si>
  <si>
    <t>Dim_X</t>
  </si>
  <si>
    <t>Quantità</t>
  </si>
  <si>
    <t>xL</t>
  </si>
  <si>
    <t>xP</t>
  </si>
  <si>
    <t>scala</t>
  </si>
  <si>
    <t>ettari</t>
  </si>
  <si>
    <t>semi</t>
  </si>
  <si>
    <t>tuberi</t>
  </si>
  <si>
    <t>concime</t>
  </si>
  <si>
    <t>magg.</t>
  </si>
  <si>
    <t>proteine</t>
  </si>
  <si>
    <t>ferro</t>
  </si>
  <si>
    <t>calcio</t>
  </si>
  <si>
    <t>verdure</t>
  </si>
  <si>
    <t>carne</t>
  </si>
  <si>
    <t>frutta</t>
  </si>
  <si>
    <t>max verdure</t>
  </si>
  <si>
    <t>SH01</t>
  </si>
  <si>
    <t>SH02</t>
  </si>
  <si>
    <t>min.</t>
  </si>
  <si>
    <t>Modello</t>
  </si>
  <si>
    <t>I</t>
  </si>
  <si>
    <t>II</t>
  </si>
  <si>
    <t>III</t>
  </si>
  <si>
    <t>Prezzo</t>
  </si>
  <si>
    <t>Utilizzo A</t>
  </si>
  <si>
    <t>Utilizzo B</t>
  </si>
  <si>
    <t>minimo</t>
  </si>
  <si>
    <t>lavoro</t>
  </si>
  <si>
    <t>Disponibilità</t>
  </si>
  <si>
    <t>Da produrre</t>
  </si>
  <si>
    <t>TOTALI</t>
  </si>
  <si>
    <t>Loc. 1</t>
  </si>
  <si>
    <t>Loc. 2</t>
  </si>
  <si>
    <t>Loc 3</t>
  </si>
  <si>
    <t>Loc. 4</t>
  </si>
  <si>
    <t>Loc. 5</t>
  </si>
  <si>
    <t>Loc. 6</t>
  </si>
  <si>
    <t>Q.re 1</t>
  </si>
  <si>
    <t>Q.re 2</t>
  </si>
  <si>
    <t>Q.re 3</t>
  </si>
  <si>
    <t>Q.re 4</t>
  </si>
  <si>
    <t>Q.re 5</t>
  </si>
  <si>
    <t>Q.re 6</t>
  </si>
  <si>
    <t>SOGLIA</t>
  </si>
  <si>
    <t>NUM MIN. CUP</t>
  </si>
  <si>
    <t>APRO?</t>
  </si>
  <si>
    <t>x1</t>
  </si>
  <si>
    <t>x2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</si>
</sst>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000E+00"/>
    <numFmt numFmtId="171" formatCode="0.00000E+00"/>
    <numFmt numFmtId="172" formatCode="0.000000E+00"/>
    <numFmt numFmtId="173" formatCode="0.0000000E+00"/>
    <numFmt numFmtId="174" formatCode="0.000E+00"/>
    <numFmt numFmtId="175" formatCode="0.0E+00"/>
    <numFmt numFmtId="176" formatCode="0E+00"/>
    <numFmt numFmtId="177" formatCode="0.00000"/>
    <numFmt numFmtId="178" formatCode="0.0000"/>
    <numFmt numFmtId="179" formatCode="0.00000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1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2"/>
      <name val="Arial"/>
      <family val="0"/>
    </font>
    <font>
      <sz val="2.5"/>
      <name val="Arial"/>
      <family val="0"/>
    </font>
    <font>
      <sz val="14.75"/>
      <name val="Arial"/>
      <family val="0"/>
    </font>
    <font>
      <b/>
      <sz val="17.75"/>
      <name val="Arial"/>
      <family val="0"/>
    </font>
    <font>
      <b/>
      <sz val="14.75"/>
      <name val="Arial"/>
      <family val="0"/>
    </font>
    <font>
      <sz val="14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2" fillId="0" borderId="0" xfId="19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19" applyFont="1" applyFill="1" applyBorder="1" applyAlignment="1">
      <alignment horizontal="center" wrapText="1"/>
      <protection/>
    </xf>
    <xf numFmtId="0" fontId="1" fillId="0" borderId="0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0" fillId="2" borderId="3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2" fillId="0" borderId="3" xfId="19" applyFont="1" applyFill="1" applyBorder="1" applyAlignment="1">
      <alignment horizontal="right" wrapText="1"/>
      <protection/>
    </xf>
    <xf numFmtId="0" fontId="2" fillId="0" borderId="5" xfId="19" applyFont="1" applyFill="1" applyBorder="1" applyAlignment="1">
      <alignment horizontal="right" wrapText="1"/>
      <protection/>
    </xf>
    <xf numFmtId="0" fontId="2" fillId="0" borderId="6" xfId="19" applyFont="1" applyFill="1" applyBorder="1" applyAlignment="1">
      <alignment horizontal="center"/>
      <protection/>
    </xf>
    <xf numFmtId="0" fontId="0" fillId="0" borderId="6" xfId="0" applyFill="1" applyBorder="1" applyAlignment="1">
      <alignment horizontal="center"/>
    </xf>
    <xf numFmtId="0" fontId="0" fillId="8" borderId="0" xfId="0" applyFill="1" applyAlignment="1">
      <alignment/>
    </xf>
    <xf numFmtId="0" fontId="0" fillId="6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9" fillId="9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10" borderId="0" xfId="0" applyFill="1" applyAlignment="1">
      <alignment horizontal="center"/>
    </xf>
    <xf numFmtId="0" fontId="1" fillId="10" borderId="0" xfId="0" applyFont="1" applyFill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0" fillId="6" borderId="3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19" xfId="0" applyBorder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20" xfId="0" applyFont="1" applyBorder="1" applyAlignment="1">
      <alignment vertical="top"/>
    </xf>
    <xf numFmtId="0" fontId="15" fillId="0" borderId="21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5" fillId="0" borderId="14" xfId="0" applyFont="1" applyFill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5" fillId="4" borderId="24" xfId="0" applyFont="1" applyFill="1" applyBorder="1" applyAlignment="1">
      <alignment horizontal="center" vertical="top"/>
    </xf>
    <xf numFmtId="0" fontId="15" fillId="4" borderId="25" xfId="0" applyFont="1" applyFill="1" applyBorder="1" applyAlignment="1">
      <alignment horizontal="center" vertical="top"/>
    </xf>
    <xf numFmtId="0" fontId="15" fillId="4" borderId="16" xfId="0" applyFont="1" applyFill="1" applyBorder="1" applyAlignment="1">
      <alignment horizontal="center" vertical="top"/>
    </xf>
    <xf numFmtId="0" fontId="15" fillId="0" borderId="26" xfId="0" applyFont="1" applyBorder="1" applyAlignment="1">
      <alignment horizontal="center" vertical="top"/>
    </xf>
    <xf numFmtId="0" fontId="15" fillId="4" borderId="27" xfId="0" applyFont="1" applyFill="1" applyBorder="1" applyAlignment="1">
      <alignment horizontal="center" vertical="top"/>
    </xf>
    <xf numFmtId="0" fontId="15" fillId="4" borderId="28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center" vertical="top"/>
    </xf>
    <xf numFmtId="1" fontId="15" fillId="0" borderId="24" xfId="0" applyNumberFormat="1" applyFont="1" applyFill="1" applyBorder="1" applyAlignment="1">
      <alignment horizontal="center" vertical="top"/>
    </xf>
    <xf numFmtId="1" fontId="15" fillId="0" borderId="29" xfId="0" applyNumberFormat="1" applyFont="1" applyFill="1" applyBorder="1" applyAlignment="1">
      <alignment horizontal="center" vertical="top"/>
    </xf>
    <xf numFmtId="0" fontId="15" fillId="0" borderId="30" xfId="0" applyFont="1" applyBorder="1" applyAlignment="1">
      <alignment/>
    </xf>
    <xf numFmtId="0" fontId="15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CS1d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contadino!$A$1</c:f>
              <c:strCache>
                <c:ptCount val="1"/>
                <c:pt idx="0">
                  <c:v>xL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contadino!$A$3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contadino!$B$1</c:f>
              <c:strCache>
                <c:ptCount val="1"/>
                <c:pt idx="0">
                  <c:v>xP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contadino!$B$3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axId val="28711286"/>
        <c:axId val="57074983"/>
      </c:barChart>
      <c:catAx>
        <c:axId val="28711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74983"/>
        <c:crosses val="autoZero"/>
        <c:auto val="1"/>
        <c:lblOffset val="100"/>
        <c:noMultiLvlLbl val="0"/>
      </c:catAx>
      <c:valAx>
        <c:axId val="57074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11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3"/>
          <c:w val="0.63525"/>
          <c:h val="0.93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contadino!$F$5</c:f>
              <c:strCache>
                <c:ptCount val="1"/>
                <c:pt idx="0">
                  <c:v>ettari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linear"/>
            <c:dispEq val="0"/>
            <c:dispRSqr val="0"/>
          </c:trendline>
          <c:xVal>
            <c:numRef>
              <c:f>(contadino!$L$5,contadino!$N$5)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(contadino!$M$5,contadino!$O$5)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contadino!$F$7</c:f>
              <c:strCache>
                <c:ptCount val="1"/>
                <c:pt idx="0">
                  <c:v>tuberi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xVal>
            <c:numRef>
              <c:f>(contadino!$L$7,contadino!$N$7)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(contadino!$M$7,contadino!$O$7)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contadino!$F$6</c:f>
              <c:strCache>
                <c:ptCount val="1"/>
                <c:pt idx="0">
                  <c:v>semi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(contadino!$L$6,contadino!$N$6)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(contadino!$M$6,contadino!$O$6)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grad.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spPr>
              <a:ln w="25400">
                <a:solidFill>
                  <a:srgbClr val="FFCC00"/>
                </a:solidFill>
                <a:prstDash val="dashDot"/>
              </a:ln>
            </c:spPr>
            <c:trendlineType val="linear"/>
            <c:dispEq val="0"/>
            <c:dispRSqr val="0"/>
          </c:trendline>
          <c:xVal>
            <c:numRef>
              <c:f>(contadino!$L$3,contadino!$N$3)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(contadino!$M$3,contadino!$O$3)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opt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C0C0C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contadino!$A$3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contadino!$B$3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contadino!$F$8</c:f>
              <c:strCache>
                <c:ptCount val="1"/>
                <c:pt idx="0">
                  <c:v>concime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(contadino!$L$8,contadino!$N$8)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(contadino!$M$8,contadino!$O$8)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3912800"/>
        <c:axId val="59670881"/>
      </c:scatterChart>
      <c:valAx>
        <c:axId val="43912800"/>
        <c:scaling>
          <c:orientation val="minMax"/>
          <c:max val="1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670881"/>
        <c:crosses val="autoZero"/>
        <c:crossBetween val="midCat"/>
        <c:dispUnits/>
        <c:majorUnit val="2"/>
      </c:valAx>
      <c:valAx>
        <c:axId val="59670881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12800"/>
        <c:crosses val="autoZero"/>
        <c:crossBetween val="midCat"/>
        <c:dispUnits/>
        <c:majorUnit val="2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72775"/>
          <c:y val="0"/>
          <c:w val="0.2695"/>
          <c:h val="0.96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dieta!$A$1</c:f>
              <c:strCache>
                <c:ptCount val="1"/>
                <c:pt idx="0">
                  <c:v>verdure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dieta!$A$3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dieta!$B$1</c:f>
              <c:strCache>
                <c:ptCount val="1"/>
                <c:pt idx="0">
                  <c:v>carne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dieta!$B$3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axId val="167018"/>
        <c:axId val="1503163"/>
      </c:barChart>
      <c:catAx>
        <c:axId val="167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3163"/>
        <c:crosses val="autoZero"/>
        <c:auto val="1"/>
        <c:lblOffset val="100"/>
        <c:noMultiLvlLbl val="0"/>
      </c:catAx>
      <c:valAx>
        <c:axId val="1503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dieta!$G$5</c:f>
              <c:strCache>
                <c:ptCount val="1"/>
                <c:pt idx="0">
                  <c:v>proteine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linear"/>
            <c:dispEq val="0"/>
            <c:dispRSqr val="0"/>
          </c:trendline>
          <c:xVal>
            <c:strRef>
              <c:f>(dieta!#REF!,dieta!#REF!)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(dieta!#REF!,dieta!#REF!)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dieta!$G$7</c:f>
              <c:strCache>
                <c:ptCount val="1"/>
                <c:pt idx="0">
                  <c:v>calcio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xVal>
            <c:strRef>
              <c:f>(dieta!#REF!,dieta!#REF!)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(dieta!#REF!,dieta!#REF!)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dieta!$G$6</c:f>
              <c:strCache>
                <c:ptCount val="1"/>
                <c:pt idx="0">
                  <c:v>ferro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strRef>
              <c:f>(dieta!#REF!,dieta!#REF!)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(dieta!#REF!,dieta!#REF!)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grad.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spPr>
              <a:ln w="25400">
                <a:solidFill>
                  <a:srgbClr val="FFCC00"/>
                </a:solidFill>
                <a:prstDash val="dashDot"/>
              </a:ln>
            </c:spPr>
            <c:trendlineType val="linear"/>
            <c:dispEq val="0"/>
            <c:dispRSqr val="0"/>
          </c:trendline>
          <c:xVal>
            <c:strRef>
              <c:f>(dieta!#REF!,dieta!#REF!)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(dieta!#REF!,dieta!#REF!)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opt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C0C0C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dieta!$A$3</c:f>
              <c:numCache/>
            </c:numRef>
          </c:xVal>
          <c:yVal>
            <c:numRef>
              <c:f>dieta!$B$3</c:f>
              <c:numCache/>
            </c:numRef>
          </c:yVal>
          <c:smooth val="0"/>
        </c:ser>
        <c:ser>
          <c:idx val="5"/>
          <c:order val="5"/>
          <c:tx>
            <c:strRef>
              <c:f>dieta!#REF!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(dieta!#REF!,dieta!#REF!)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(dieta!#REF!,dieta!#REF!)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528468"/>
        <c:axId val="54647349"/>
      </c:scatterChart>
      <c:valAx>
        <c:axId val="13528468"/>
        <c:scaling>
          <c:orientation val="minMax"/>
          <c:max val="1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647349"/>
        <c:crosses val="autoZero"/>
        <c:crossBetween val="midCat"/>
        <c:dispUnits/>
        <c:majorUnit val="2"/>
      </c:valAx>
      <c:valAx>
        <c:axId val="54647349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28468"/>
        <c:crosses val="autoZero"/>
        <c:crossBetween val="midCat"/>
        <c:dispUnits/>
        <c:majorUnit val="2"/>
        <c:minorUnit val="1"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Pattini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Rip. schemi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'CS1d'!$B$8:$U$8</c:f>
              <c:strCache/>
            </c:strRef>
          </c:cat>
          <c:val>
            <c:numRef>
              <c:f>'CS1d'!$B$7:$U$7</c:f>
              <c:numCache>
                <c:ptCount val="20"/>
                <c:pt idx="0">
                  <c:v>19</c:v>
                </c:pt>
                <c:pt idx="1">
                  <c:v>20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0</c:v>
                </c:pt>
              </c:numCache>
            </c:numRef>
          </c:val>
        </c:ser>
        <c:axId val="22064094"/>
        <c:axId val="64359119"/>
      </c:barChart>
      <c:catAx>
        <c:axId val="22064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schemi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59119"/>
        <c:crosses val="autoZero"/>
        <c:auto val="1"/>
        <c:lblOffset val="100"/>
        <c:noMultiLvlLbl val="0"/>
      </c:catAx>
      <c:valAx>
        <c:axId val="64359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ripetizioni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64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0</xdr:row>
      <xdr:rowOff>28575</xdr:rowOff>
    </xdr:from>
    <xdr:to>
      <xdr:col>19</xdr:col>
      <xdr:colOff>590550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8763000" y="28575"/>
        <a:ext cx="29432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123825</xdr:rowOff>
    </xdr:from>
    <xdr:to>
      <xdr:col>9</xdr:col>
      <xdr:colOff>228600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0" y="2943225"/>
        <a:ext cx="55149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28575</xdr:rowOff>
    </xdr:from>
    <xdr:to>
      <xdr:col>10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5895975" y="28575"/>
        <a:ext cx="0" cy="110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2" name="Chart 2"/>
        <xdr:cNvGraphicFramePr/>
      </xdr:nvGraphicFramePr>
      <xdr:xfrm>
        <a:off x="0" y="1133475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</xdr:rowOff>
    </xdr:from>
    <xdr:to>
      <xdr:col>23</xdr:col>
      <xdr:colOff>504825</xdr:colOff>
      <xdr:row>56</xdr:row>
      <xdr:rowOff>76200</xdr:rowOff>
    </xdr:to>
    <xdr:graphicFrame>
      <xdr:nvGraphicFramePr>
        <xdr:cNvPr id="1" name="Chart 3"/>
        <xdr:cNvGraphicFramePr/>
      </xdr:nvGraphicFramePr>
      <xdr:xfrm>
        <a:off x="0" y="5438775"/>
        <a:ext cx="83724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zoomScale="200" zoomScaleNormal="200" workbookViewId="0" topLeftCell="A1">
      <selection activeCell="F5" sqref="F5"/>
    </sheetView>
  </sheetViews>
  <sheetFormatPr defaultColWidth="9.140625" defaultRowHeight="12.75"/>
  <cols>
    <col min="3" max="3" width="6.140625" style="0" customWidth="1"/>
    <col min="7" max="10" width="9.140625" style="30" customWidth="1"/>
    <col min="11" max="11" width="5.140625" style="0" customWidth="1"/>
  </cols>
  <sheetData>
    <row r="1" spans="1:4" ht="12.75">
      <c r="A1" s="37" t="s">
        <v>48</v>
      </c>
      <c r="B1" s="37" t="s">
        <v>49</v>
      </c>
      <c r="C1" s="1"/>
      <c r="D1" s="37" t="s">
        <v>2</v>
      </c>
    </row>
    <row r="2" spans="1:15" ht="13.5" thickBot="1">
      <c r="A2" s="2">
        <v>3000</v>
      </c>
      <c r="B2" s="2">
        <v>5000</v>
      </c>
      <c r="D2" s="38" t="s">
        <v>0</v>
      </c>
      <c r="F2" s="8"/>
      <c r="N2" t="s">
        <v>50</v>
      </c>
      <c r="O2">
        <v>1000</v>
      </c>
    </row>
    <row r="3" spans="1:15" ht="13.5" thickBot="1">
      <c r="A3" s="3">
        <v>8</v>
      </c>
      <c r="B3" s="3">
        <v>4</v>
      </c>
      <c r="D3" s="3">
        <f>A2*A3+B2*B3</f>
        <v>44000</v>
      </c>
      <c r="L3" s="9">
        <v>0</v>
      </c>
      <c r="M3" s="10">
        <v>0</v>
      </c>
      <c r="N3" s="9">
        <f>A2/O2</f>
        <v>3</v>
      </c>
      <c r="O3" s="10">
        <f>B2/O2</f>
        <v>5</v>
      </c>
    </row>
    <row r="4" ht="13.5" thickBot="1"/>
    <row r="5" spans="1:15" ht="13.5" thickBot="1">
      <c r="A5" s="4">
        <v>1</v>
      </c>
      <c r="B5" s="4">
        <v>1</v>
      </c>
      <c r="C5" s="3">
        <f>A5*lattuga+B5*patata</f>
        <v>12</v>
      </c>
      <c r="D5" s="37" t="s">
        <v>1</v>
      </c>
      <c r="E5" s="4">
        <v>12</v>
      </c>
      <c r="F5" s="31" t="s">
        <v>51</v>
      </c>
      <c r="L5" s="9">
        <v>0</v>
      </c>
      <c r="M5" s="10">
        <f>E5/B5</f>
        <v>12</v>
      </c>
      <c r="N5" s="9">
        <f>E5/A5</f>
        <v>12</v>
      </c>
      <c r="O5" s="10">
        <v>0</v>
      </c>
    </row>
    <row r="6" spans="1:15" ht="13.5" thickBot="1">
      <c r="A6" s="4">
        <v>7</v>
      </c>
      <c r="B6" s="4">
        <v>0</v>
      </c>
      <c r="C6" s="3">
        <f>A6*lattuga+B6*patata</f>
        <v>56</v>
      </c>
      <c r="D6" s="37" t="s">
        <v>1</v>
      </c>
      <c r="E6" s="4">
        <v>70</v>
      </c>
      <c r="F6" s="6" t="s">
        <v>52</v>
      </c>
      <c r="L6" s="9">
        <v>10</v>
      </c>
      <c r="M6" s="10">
        <f>E6/A6</f>
        <v>10</v>
      </c>
      <c r="N6" s="29">
        <v>9.99</v>
      </c>
      <c r="O6" s="10">
        <v>0</v>
      </c>
    </row>
    <row r="7" spans="1:15" ht="13.5" thickBot="1">
      <c r="A7" s="4">
        <v>0</v>
      </c>
      <c r="B7" s="4">
        <v>3</v>
      </c>
      <c r="C7" s="3">
        <f>A7*lattuga+B7*patata</f>
        <v>12</v>
      </c>
      <c r="D7" s="37" t="s">
        <v>1</v>
      </c>
      <c r="E7" s="4">
        <v>18</v>
      </c>
      <c r="F7" s="7" t="s">
        <v>53</v>
      </c>
      <c r="L7" s="9">
        <v>0</v>
      </c>
      <c r="M7" s="10">
        <f>E7/B7</f>
        <v>6</v>
      </c>
      <c r="N7" s="9">
        <v>14</v>
      </c>
      <c r="O7" s="10">
        <v>6</v>
      </c>
    </row>
    <row r="8" spans="1:15" ht="13.5" thickBot="1">
      <c r="A8" s="4">
        <v>10</v>
      </c>
      <c r="B8" s="4">
        <v>20</v>
      </c>
      <c r="C8" s="3">
        <f>A8*lattuga+B8*patata</f>
        <v>160</v>
      </c>
      <c r="D8" s="37" t="s">
        <v>1</v>
      </c>
      <c r="E8" s="4">
        <v>160</v>
      </c>
      <c r="F8" s="28" t="s">
        <v>54</v>
      </c>
      <c r="L8" s="9">
        <v>0</v>
      </c>
      <c r="M8" s="10">
        <f>E8/B8</f>
        <v>8</v>
      </c>
      <c r="N8" s="9">
        <f>E8/A8</f>
        <v>16</v>
      </c>
      <c r="O8" s="10">
        <v>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="200" zoomScaleNormal="200" workbookViewId="0" topLeftCell="A1">
      <selection activeCell="G11" sqref="G11"/>
    </sheetView>
  </sheetViews>
  <sheetFormatPr defaultColWidth="9.140625" defaultRowHeight="12.75"/>
  <cols>
    <col min="4" max="4" width="6.140625" style="0" customWidth="1"/>
    <col min="8" max="10" width="9.140625" style="30" customWidth="1"/>
  </cols>
  <sheetData>
    <row r="1" spans="1:5" ht="12.75">
      <c r="A1" s="1" t="s">
        <v>59</v>
      </c>
      <c r="B1" s="1" t="s">
        <v>60</v>
      </c>
      <c r="C1" s="1" t="s">
        <v>61</v>
      </c>
      <c r="D1" s="1"/>
      <c r="E1" s="1" t="s">
        <v>2</v>
      </c>
    </row>
    <row r="2" spans="1:7" ht="12.75">
      <c r="A2" s="2">
        <v>4</v>
      </c>
      <c r="B2" s="2">
        <v>10</v>
      </c>
      <c r="C2" s="2">
        <v>7</v>
      </c>
      <c r="E2" s="5"/>
      <c r="G2" s="8"/>
    </row>
    <row r="3" spans="1:5" ht="12.75">
      <c r="A3" s="3">
        <v>1</v>
      </c>
      <c r="B3" s="3">
        <v>2</v>
      </c>
      <c r="C3" s="3">
        <v>1</v>
      </c>
      <c r="E3" s="3">
        <f>A2*A3+B2*B3+C2*C3</f>
        <v>31</v>
      </c>
    </row>
    <row r="5" spans="1:7" ht="12.75">
      <c r="A5" s="4">
        <v>5</v>
      </c>
      <c r="B5" s="4">
        <v>15</v>
      </c>
      <c r="C5" s="4">
        <v>4</v>
      </c>
      <c r="D5" s="3">
        <f>A5*var1+B5*var2+C5*var3</f>
        <v>39</v>
      </c>
      <c r="E5" s="1" t="s">
        <v>55</v>
      </c>
      <c r="F5" s="4">
        <v>20</v>
      </c>
      <c r="G5" s="31" t="s">
        <v>56</v>
      </c>
    </row>
    <row r="6" spans="1:7" ht="12.75">
      <c r="A6" s="4">
        <v>6</v>
      </c>
      <c r="B6" s="4">
        <v>10</v>
      </c>
      <c r="C6" s="4">
        <v>5</v>
      </c>
      <c r="D6" s="3">
        <f>A6*var1+B6*var2+C6*var3</f>
        <v>31</v>
      </c>
      <c r="E6" s="1" t="s">
        <v>55</v>
      </c>
      <c r="F6" s="4">
        <v>30</v>
      </c>
      <c r="G6" s="6" t="s">
        <v>57</v>
      </c>
    </row>
    <row r="7" spans="1:10" s="35" customFormat="1" ht="12.75">
      <c r="A7" s="32">
        <v>5</v>
      </c>
      <c r="B7" s="32">
        <v>3</v>
      </c>
      <c r="C7" s="32">
        <v>12</v>
      </c>
      <c r="D7" s="3">
        <f>A7*var1+B7*var2+C7*var3</f>
        <v>23</v>
      </c>
      <c r="E7" s="13" t="s">
        <v>55</v>
      </c>
      <c r="F7" s="32">
        <v>10</v>
      </c>
      <c r="G7" s="33" t="s">
        <v>58</v>
      </c>
      <c r="H7" s="34"/>
      <c r="I7" s="34"/>
      <c r="J7" s="34"/>
    </row>
    <row r="8" spans="1:6" ht="12.75">
      <c r="A8" s="36">
        <v>1</v>
      </c>
      <c r="B8" s="36">
        <v>0</v>
      </c>
      <c r="C8" s="36">
        <v>0</v>
      </c>
      <c r="D8" s="3">
        <f>A8*var1+B8*var2+C8*var3</f>
        <v>1</v>
      </c>
      <c r="E8" s="12" t="s">
        <v>55</v>
      </c>
      <c r="F8" s="36">
        <v>0.5</v>
      </c>
    </row>
    <row r="9" spans="1:6" ht="12.75">
      <c r="A9" s="36">
        <v>0</v>
      </c>
      <c r="B9" s="36">
        <v>1</v>
      </c>
      <c r="C9" s="36">
        <v>0</v>
      </c>
      <c r="D9" s="3">
        <f>A9*var1+B9*var2+C9*var3</f>
        <v>2</v>
      </c>
      <c r="E9" s="12" t="s">
        <v>55</v>
      </c>
      <c r="F9" s="36">
        <v>0.5</v>
      </c>
    </row>
    <row r="10" spans="1:6" ht="12.75">
      <c r="A10" s="36">
        <v>0</v>
      </c>
      <c r="B10" s="36">
        <v>0</v>
      </c>
      <c r="C10" s="36">
        <v>1</v>
      </c>
      <c r="D10" s="3">
        <f>A10*var1+B10*var2+C10*var3</f>
        <v>1</v>
      </c>
      <c r="E10" s="12" t="s">
        <v>55</v>
      </c>
      <c r="F10" s="36">
        <v>0.5</v>
      </c>
    </row>
    <row r="11" spans="1:7" ht="12.75">
      <c r="A11" s="36">
        <v>1</v>
      </c>
      <c r="B11" s="36">
        <v>0</v>
      </c>
      <c r="C11" s="36">
        <v>0</v>
      </c>
      <c r="D11" s="3">
        <f>A11*var1+B11*var2+C11*var3</f>
        <v>1</v>
      </c>
      <c r="E11" s="12" t="s">
        <v>65</v>
      </c>
      <c r="F11" s="36">
        <v>2</v>
      </c>
      <c r="G11" t="s">
        <v>62</v>
      </c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150" zoomScaleNormal="150" workbookViewId="0" topLeftCell="A2">
      <selection activeCell="G13" sqref="G13"/>
    </sheetView>
  </sheetViews>
  <sheetFormatPr defaultColWidth="9.140625" defaultRowHeight="12.75"/>
  <cols>
    <col min="1" max="1" width="13.7109375" style="0" customWidth="1"/>
    <col min="2" max="2" width="8.8515625" style="0" bestFit="1" customWidth="1"/>
  </cols>
  <sheetData>
    <row r="1" ht="18">
      <c r="A1" s="20" t="s">
        <v>31</v>
      </c>
    </row>
    <row r="4" spans="1:8" ht="12.75">
      <c r="A4" s="4" t="s">
        <v>32</v>
      </c>
      <c r="B4" s="1"/>
      <c r="C4" s="40" t="s">
        <v>34</v>
      </c>
      <c r="D4" s="40"/>
      <c r="E4" s="40"/>
      <c r="F4" s="1"/>
      <c r="G4" s="1"/>
      <c r="H4" s="1"/>
    </row>
    <row r="5" spans="2:7" ht="12.75">
      <c r="B5" s="1"/>
      <c r="C5" s="1">
        <v>1</v>
      </c>
      <c r="D5" s="1">
        <v>2</v>
      </c>
      <c r="E5" s="1">
        <v>3</v>
      </c>
      <c r="F5" s="1">
        <v>4</v>
      </c>
      <c r="G5" s="1"/>
    </row>
    <row r="6" spans="1:7" ht="12.75">
      <c r="A6" s="4" t="s">
        <v>33</v>
      </c>
      <c r="B6" s="1" t="s">
        <v>35</v>
      </c>
      <c r="C6" s="43">
        <v>6</v>
      </c>
      <c r="D6" s="43">
        <v>8</v>
      </c>
      <c r="E6" s="43">
        <v>3</v>
      </c>
      <c r="F6" s="43">
        <v>4</v>
      </c>
      <c r="G6" s="1"/>
    </row>
    <row r="7" spans="2:7" ht="12.75">
      <c r="B7" s="1" t="s">
        <v>36</v>
      </c>
      <c r="C7" s="43">
        <v>2</v>
      </c>
      <c r="D7" s="43">
        <v>3</v>
      </c>
      <c r="E7" s="43">
        <v>1</v>
      </c>
      <c r="F7" s="43">
        <v>3</v>
      </c>
      <c r="G7" s="1"/>
    </row>
    <row r="8" spans="2:7" ht="12.75">
      <c r="B8" s="1" t="s">
        <v>37</v>
      </c>
      <c r="C8" s="43">
        <v>2</v>
      </c>
      <c r="D8" s="43">
        <v>4</v>
      </c>
      <c r="E8" s="43">
        <v>6</v>
      </c>
      <c r="F8" s="43">
        <v>5</v>
      </c>
      <c r="G8" s="1"/>
    </row>
    <row r="9" spans="2:8" ht="12.75">
      <c r="B9" s="1"/>
      <c r="C9" s="1"/>
      <c r="D9" s="1"/>
      <c r="E9" s="1"/>
      <c r="F9" s="1"/>
      <c r="G9" s="1"/>
      <c r="H9" s="1"/>
    </row>
    <row r="10" spans="2:8" ht="12.75">
      <c r="B10" s="1"/>
      <c r="C10" s="1"/>
      <c r="D10" s="1"/>
      <c r="E10" s="1"/>
      <c r="F10" s="1"/>
      <c r="G10" s="1"/>
      <c r="H10" s="1"/>
    </row>
    <row r="11" spans="1:8" ht="12.75">
      <c r="A11" s="4" t="s">
        <v>40</v>
      </c>
      <c r="B11" s="1"/>
      <c r="C11" s="40" t="s">
        <v>34</v>
      </c>
      <c r="D11" s="40"/>
      <c r="E11" s="40"/>
      <c r="F11" s="1"/>
      <c r="G11" s="1"/>
      <c r="H11" s="1"/>
    </row>
    <row r="12" spans="2:9" ht="12.75">
      <c r="B12" s="1"/>
      <c r="C12" s="1">
        <v>1</v>
      </c>
      <c r="D12" s="1">
        <v>2</v>
      </c>
      <c r="E12" s="1">
        <v>3</v>
      </c>
      <c r="F12" s="1">
        <v>4</v>
      </c>
      <c r="G12" s="1" t="s">
        <v>41</v>
      </c>
      <c r="H12" s="1"/>
      <c r="I12" s="1" t="s">
        <v>42</v>
      </c>
    </row>
    <row r="13" spans="1:9" ht="12.75">
      <c r="A13" s="4" t="s">
        <v>33</v>
      </c>
      <c r="B13" s="1" t="s">
        <v>35</v>
      </c>
      <c r="C13" s="39">
        <v>0</v>
      </c>
      <c r="D13" s="39">
        <v>0</v>
      </c>
      <c r="E13" s="39">
        <v>10</v>
      </c>
      <c r="F13" s="39">
        <v>40</v>
      </c>
      <c r="G13" s="41">
        <f>SUM(C13:F13)</f>
        <v>50</v>
      </c>
      <c r="H13" s="1"/>
      <c r="I13" s="42">
        <v>50</v>
      </c>
    </row>
    <row r="14" spans="2:9" ht="12.75">
      <c r="B14" s="1" t="s">
        <v>36</v>
      </c>
      <c r="C14" s="39">
        <v>0</v>
      </c>
      <c r="D14" s="39">
        <v>50</v>
      </c>
      <c r="E14" s="39">
        <v>20</v>
      </c>
      <c r="F14" s="39">
        <v>0</v>
      </c>
      <c r="G14" s="41">
        <f>SUM(C14:F14)</f>
        <v>70</v>
      </c>
      <c r="H14" s="1"/>
      <c r="I14" s="42">
        <v>70</v>
      </c>
    </row>
    <row r="15" spans="2:9" ht="12.75">
      <c r="B15" s="1" t="s">
        <v>37</v>
      </c>
      <c r="C15" s="39">
        <v>10</v>
      </c>
      <c r="D15" s="39">
        <v>10</v>
      </c>
      <c r="E15" s="39">
        <v>0</v>
      </c>
      <c r="F15" s="39">
        <v>0</v>
      </c>
      <c r="G15" s="41">
        <f>SUM(C15:F15)</f>
        <v>20</v>
      </c>
      <c r="H15" s="1"/>
      <c r="I15" s="42">
        <v>20</v>
      </c>
    </row>
    <row r="16" spans="2:9" ht="12.75">
      <c r="B16" s="12" t="s">
        <v>41</v>
      </c>
      <c r="C16" s="41">
        <f>SUM(C13:C15)</f>
        <v>10</v>
      </c>
      <c r="D16" s="41">
        <f>SUM(D13:D15)</f>
        <v>60</v>
      </c>
      <c r="E16" s="41">
        <f>SUM(E13:E15)</f>
        <v>30</v>
      </c>
      <c r="F16" s="41">
        <f>SUM(F13:F15)</f>
        <v>40</v>
      </c>
      <c r="G16" s="41">
        <f>SUM(G13:G15)</f>
        <v>140</v>
      </c>
      <c r="H16" s="1"/>
      <c r="I16" s="1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2" t="s">
        <v>43</v>
      </c>
      <c r="C18" s="42">
        <v>10</v>
      </c>
      <c r="D18" s="42">
        <v>60</v>
      </c>
      <c r="E18" s="42">
        <v>30</v>
      </c>
      <c r="F18" s="42">
        <v>40</v>
      </c>
      <c r="G18" s="1"/>
      <c r="H18" s="1"/>
    </row>
    <row r="20" spans="1:3" ht="12.75">
      <c r="A20" t="s">
        <v>44</v>
      </c>
      <c r="C20" s="23">
        <f>SUMPRODUCT(C6:F8,C13:F15)</f>
        <v>420</v>
      </c>
    </row>
  </sheetData>
  <mergeCells count="2">
    <mergeCell ref="C4:E4"/>
    <mergeCell ref="C11:E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F25" sqref="F25"/>
    </sheetView>
  </sheetViews>
  <sheetFormatPr defaultColWidth="9.140625" defaultRowHeight="12.75"/>
  <cols>
    <col min="1" max="1" width="10.57421875" style="0" bestFit="1" customWidth="1"/>
    <col min="2" max="4" width="6.57421875" style="0" bestFit="1" customWidth="1"/>
    <col min="5" max="5" width="5.00390625" style="0" bestFit="1" customWidth="1"/>
    <col min="6" max="6" width="11.00390625" style="0" bestFit="1" customWidth="1"/>
    <col min="8" max="8" width="8.57421875" style="0" bestFit="1" customWidth="1"/>
  </cols>
  <sheetData>
    <row r="1" spans="1:6" ht="12.75">
      <c r="A1" s="59"/>
      <c r="B1" s="46" t="s">
        <v>66</v>
      </c>
      <c r="C1" s="47"/>
      <c r="D1" s="48"/>
      <c r="E1" s="56"/>
      <c r="F1" s="57"/>
    </row>
    <row r="2" spans="1:8" ht="13.5" thickBot="1">
      <c r="A2" s="61"/>
      <c r="B2" s="68" t="s">
        <v>67</v>
      </c>
      <c r="C2" s="69" t="s">
        <v>68</v>
      </c>
      <c r="D2" s="70" t="s">
        <v>69</v>
      </c>
      <c r="E2" s="53"/>
      <c r="F2" s="55"/>
      <c r="H2" t="s">
        <v>77</v>
      </c>
    </row>
    <row r="3" spans="1:8" ht="12.75">
      <c r="A3" s="62" t="s">
        <v>70</v>
      </c>
      <c r="B3" s="63">
        <v>30</v>
      </c>
      <c r="C3" s="64">
        <v>20</v>
      </c>
      <c r="D3" s="65">
        <v>50</v>
      </c>
      <c r="E3" s="63"/>
      <c r="F3" s="65"/>
      <c r="H3" s="67">
        <f>SUMPRODUCT(B3:D3,B$9:D$9)</f>
        <v>43461.538461538454</v>
      </c>
    </row>
    <row r="4" spans="1:8" ht="12.75">
      <c r="A4" s="60" t="s">
        <v>71</v>
      </c>
      <c r="B4" s="49">
        <v>2</v>
      </c>
      <c r="C4" s="44">
        <v>3</v>
      </c>
      <c r="D4" s="50">
        <v>5</v>
      </c>
      <c r="E4" s="49">
        <v>4000</v>
      </c>
      <c r="F4" s="58" t="s">
        <v>75</v>
      </c>
      <c r="H4" s="67">
        <f>SUMPRODUCT(B4:D4,B$9:D$9)</f>
        <v>4000.0000000000255</v>
      </c>
    </row>
    <row r="5" spans="1:8" ht="12.75">
      <c r="A5" s="60" t="s">
        <v>72</v>
      </c>
      <c r="B5" s="49">
        <v>4</v>
      </c>
      <c r="C5" s="44">
        <v>2</v>
      </c>
      <c r="D5" s="50">
        <v>7</v>
      </c>
      <c r="E5" s="49">
        <v>6000</v>
      </c>
      <c r="F5" s="58"/>
      <c r="H5" s="67">
        <f>SUMPRODUCT(B5:D5,B$9:D$9)</f>
        <v>5815.384615384621</v>
      </c>
    </row>
    <row r="6" spans="1:8" ht="12.75">
      <c r="A6" s="60" t="s">
        <v>74</v>
      </c>
      <c r="B6" s="51">
        <v>1</v>
      </c>
      <c r="C6" s="45">
        <f>1/2</f>
        <v>0.5</v>
      </c>
      <c r="D6" s="52">
        <f>1/3</f>
        <v>0.3333333333333333</v>
      </c>
      <c r="E6" s="49">
        <v>800</v>
      </c>
      <c r="F6" s="58"/>
      <c r="H6" s="67">
        <f>SUMPRODUCT(B6:D6,B$9:D$9)</f>
        <v>799.9999999999793</v>
      </c>
    </row>
    <row r="7" spans="1:6" ht="13.5" thickBot="1">
      <c r="A7" s="61" t="s">
        <v>73</v>
      </c>
      <c r="B7" s="53">
        <v>200</v>
      </c>
      <c r="C7" s="54">
        <v>200</v>
      </c>
      <c r="D7" s="55">
        <v>150</v>
      </c>
      <c r="E7" s="53"/>
      <c r="F7" s="55"/>
    </row>
    <row r="9" spans="1:4" ht="12.75">
      <c r="A9" t="s">
        <v>76</v>
      </c>
      <c r="B9" s="66">
        <v>546.1538461538203</v>
      </c>
      <c r="C9" s="66">
        <v>200</v>
      </c>
      <c r="D9" s="66">
        <v>461.538461538477</v>
      </c>
    </row>
  </sheetData>
  <mergeCells count="2">
    <mergeCell ref="B1:D1"/>
    <mergeCell ref="F4:F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G18" sqref="G18"/>
    </sheetView>
  </sheetViews>
  <sheetFormatPr defaultColWidth="9.140625" defaultRowHeight="12.75"/>
  <cols>
    <col min="1" max="1" width="14.7109375" style="74" bestFit="1" customWidth="1"/>
    <col min="2" max="3" width="12.28125" style="74" bestFit="1" customWidth="1"/>
    <col min="4" max="4" width="11.140625" style="74" bestFit="1" customWidth="1"/>
    <col min="5" max="7" width="12.28125" style="74" bestFit="1" customWidth="1"/>
    <col min="8" max="8" width="9.140625" style="74" customWidth="1"/>
    <col min="9" max="9" width="20.140625" style="74" bestFit="1" customWidth="1"/>
    <col min="10" max="10" width="2.28125" style="74" customWidth="1"/>
    <col min="11" max="16384" width="9.140625" style="74" customWidth="1"/>
  </cols>
  <sheetData>
    <row r="1" spans="1:9" ht="19.5" thickBot="1" thickTop="1">
      <c r="A1" s="71"/>
      <c r="B1" s="72" t="s">
        <v>78</v>
      </c>
      <c r="C1" s="72" t="s">
        <v>79</v>
      </c>
      <c r="D1" s="72" t="s">
        <v>80</v>
      </c>
      <c r="E1" s="72" t="s">
        <v>81</v>
      </c>
      <c r="F1" s="72" t="s">
        <v>82</v>
      </c>
      <c r="G1" s="73" t="s">
        <v>83</v>
      </c>
      <c r="I1" s="75" t="s">
        <v>90</v>
      </c>
    </row>
    <row r="2" spans="1:9" ht="18.75" thickBot="1">
      <c r="A2" s="76" t="s">
        <v>84</v>
      </c>
      <c r="B2" s="77">
        <v>5</v>
      </c>
      <c r="C2" s="77">
        <v>18</v>
      </c>
      <c r="D2" s="77">
        <v>20</v>
      </c>
      <c r="E2" s="77">
        <v>30</v>
      </c>
      <c r="F2" s="77">
        <v>30</v>
      </c>
      <c r="G2" s="78">
        <v>20</v>
      </c>
      <c r="I2" s="79">
        <v>15</v>
      </c>
    </row>
    <row r="3" spans="1:7" ht="18.75" thickBot="1">
      <c r="A3" s="76" t="s">
        <v>85</v>
      </c>
      <c r="B3" s="77">
        <v>10</v>
      </c>
      <c r="C3" s="77">
        <v>5</v>
      </c>
      <c r="D3" s="77">
        <v>25</v>
      </c>
      <c r="E3" s="77">
        <v>35</v>
      </c>
      <c r="F3" s="77">
        <v>20</v>
      </c>
      <c r="G3" s="78">
        <v>10</v>
      </c>
    </row>
    <row r="4" spans="1:9" ht="18.75" thickBot="1">
      <c r="A4" s="76" t="s">
        <v>86</v>
      </c>
      <c r="B4" s="77">
        <v>20</v>
      </c>
      <c r="C4" s="77">
        <v>25</v>
      </c>
      <c r="D4" s="77">
        <v>5</v>
      </c>
      <c r="E4" s="77">
        <v>15</v>
      </c>
      <c r="F4" s="77">
        <v>30</v>
      </c>
      <c r="G4" s="78">
        <v>20</v>
      </c>
      <c r="I4" s="75" t="s">
        <v>91</v>
      </c>
    </row>
    <row r="5" spans="1:9" ht="18.75" thickBot="1">
      <c r="A5" s="76" t="s">
        <v>87</v>
      </c>
      <c r="B5" s="77">
        <v>30</v>
      </c>
      <c r="C5" s="77">
        <v>35</v>
      </c>
      <c r="D5" s="77">
        <v>15</v>
      </c>
      <c r="E5" s="77">
        <v>5</v>
      </c>
      <c r="F5" s="77">
        <v>15</v>
      </c>
      <c r="G5" s="78">
        <v>25</v>
      </c>
      <c r="I5" s="79">
        <v>2</v>
      </c>
    </row>
    <row r="6" spans="1:7" ht="18.75" thickBot="1">
      <c r="A6" s="76" t="s">
        <v>88</v>
      </c>
      <c r="B6" s="77">
        <v>30</v>
      </c>
      <c r="C6" s="77">
        <v>20</v>
      </c>
      <c r="D6" s="77">
        <v>30</v>
      </c>
      <c r="E6" s="77">
        <v>15</v>
      </c>
      <c r="F6" s="77">
        <v>5</v>
      </c>
      <c r="G6" s="78">
        <v>14</v>
      </c>
    </row>
    <row r="7" spans="1:7" ht="18.75" thickBot="1">
      <c r="A7" s="80" t="s">
        <v>89</v>
      </c>
      <c r="B7" s="81">
        <v>20</v>
      </c>
      <c r="C7" s="81">
        <v>10</v>
      </c>
      <c r="D7" s="81">
        <v>20</v>
      </c>
      <c r="E7" s="81">
        <v>25</v>
      </c>
      <c r="F7" s="81">
        <v>14</v>
      </c>
      <c r="G7" s="82">
        <v>5</v>
      </c>
    </row>
    <row r="8" ht="18.75" thickTop="1"/>
    <row r="9" ht="18.75" thickBot="1"/>
    <row r="10" spans="1:7" ht="19.5" thickBot="1" thickTop="1">
      <c r="A10" s="71"/>
      <c r="B10" s="72" t="s">
        <v>78</v>
      </c>
      <c r="C10" s="72" t="s">
        <v>79</v>
      </c>
      <c r="D10" s="72" t="s">
        <v>80</v>
      </c>
      <c r="E10" s="72" t="s">
        <v>81</v>
      </c>
      <c r="F10" s="72" t="s">
        <v>82</v>
      </c>
      <c r="G10" s="73" t="s">
        <v>83</v>
      </c>
    </row>
    <row r="11" spans="1:11" ht="18.75" thickBot="1">
      <c r="A11" s="76" t="s">
        <v>84</v>
      </c>
      <c r="B11" s="83">
        <f>IF(B2&lt;=$I$2,1,0)</f>
        <v>1</v>
      </c>
      <c r="C11" s="83">
        <f>IF(C2&lt;=$I$2,1,0)</f>
        <v>0</v>
      </c>
      <c r="D11" s="83">
        <f>IF(D2&lt;=$I$2,1,0)</f>
        <v>0</v>
      </c>
      <c r="E11" s="83">
        <f>IF(E2&lt;=$I$2,1,0)</f>
        <v>0</v>
      </c>
      <c r="F11" s="83">
        <f>IF(F2&lt;=$I$2,1,0)</f>
        <v>0</v>
      </c>
      <c r="G11" s="83">
        <f>IF(G2&lt;=$I$2,1,0)</f>
        <v>0</v>
      </c>
      <c r="I11" s="85">
        <f>SUMPRODUCT(B11:G11,B$19:G$19)</f>
        <v>1</v>
      </c>
      <c r="K11" s="74">
        <f>I$5</f>
        <v>2</v>
      </c>
    </row>
    <row r="12" spans="1:11" ht="18.75" thickBot="1">
      <c r="A12" s="76" t="s">
        <v>85</v>
      </c>
      <c r="B12" s="83">
        <f>IF(B3&lt;=$I$2,1,0)</f>
        <v>1</v>
      </c>
      <c r="C12" s="83">
        <f>IF(C3&lt;=$I$2,1,0)</f>
        <v>1</v>
      </c>
      <c r="D12" s="83">
        <f>IF(D3&lt;=$I$2,1,0)</f>
        <v>0</v>
      </c>
      <c r="E12" s="83">
        <f>IF(E3&lt;=$I$2,1,0)</f>
        <v>0</v>
      </c>
      <c r="F12" s="83">
        <f>IF(F3&lt;=$I$2,1,0)</f>
        <v>0</v>
      </c>
      <c r="G12" s="83">
        <f>IF(G3&lt;=$I$2,1,0)</f>
        <v>1</v>
      </c>
      <c r="I12" s="85">
        <f>SUMPRODUCT(B12:G12,B$19:G$19)</f>
        <v>2.9999999999980003</v>
      </c>
      <c r="K12" s="74">
        <f>I$5</f>
        <v>2</v>
      </c>
    </row>
    <row r="13" spans="1:11" ht="18.75" thickBot="1">
      <c r="A13" s="76" t="s">
        <v>86</v>
      </c>
      <c r="B13" s="83">
        <f>IF(B4&lt;=$I$2,1,0)</f>
        <v>0</v>
      </c>
      <c r="C13" s="83">
        <f>IF(C4&lt;=$I$2,1,0)</f>
        <v>0</v>
      </c>
      <c r="D13" s="83">
        <f>IF(D4&lt;=$I$2,1,0)</f>
        <v>1</v>
      </c>
      <c r="E13" s="83">
        <f>IF(E4&lt;=$I$2,1,0)</f>
        <v>1</v>
      </c>
      <c r="F13" s="83">
        <f>IF(F4&lt;=$I$2,1,0)</f>
        <v>0</v>
      </c>
      <c r="G13" s="83">
        <f>IF(G4&lt;=$I$2,1,0)</f>
        <v>0</v>
      </c>
      <c r="I13" s="85">
        <f>SUMPRODUCT(B13:G13,B$19:G$19)</f>
        <v>1.999999999993449</v>
      </c>
      <c r="K13" s="74">
        <f>I$5</f>
        <v>2</v>
      </c>
    </row>
    <row r="14" spans="1:11" ht="18.75" thickBot="1">
      <c r="A14" s="76" t="s">
        <v>87</v>
      </c>
      <c r="B14" s="83">
        <f>IF(B5&lt;=$I$2,1,0)</f>
        <v>0</v>
      </c>
      <c r="C14" s="83">
        <f>IF(C5&lt;=$I$2,1,0)</f>
        <v>0</v>
      </c>
      <c r="D14" s="83">
        <f>IF(D5&lt;=$I$2,1,0)</f>
        <v>1</v>
      </c>
      <c r="E14" s="83">
        <f>IF(E5&lt;=$I$2,1,0)</f>
        <v>1</v>
      </c>
      <c r="F14" s="83">
        <f>IF(F5&lt;=$I$2,1,0)</f>
        <v>1</v>
      </c>
      <c r="G14" s="83">
        <f>IF(G5&lt;=$I$2,1,0)</f>
        <v>0</v>
      </c>
      <c r="I14" s="85">
        <f>SUMPRODUCT(B14:G14,B$19:G$19)</f>
        <v>2</v>
      </c>
      <c r="K14" s="74">
        <f>I$5</f>
        <v>2</v>
      </c>
    </row>
    <row r="15" spans="1:11" ht="18.75" thickBot="1">
      <c r="A15" s="76" t="s">
        <v>88</v>
      </c>
      <c r="B15" s="83">
        <f aca="true" t="shared" si="0" ref="B15:G16">IF(B6&lt;=$I$2,1,0)</f>
        <v>0</v>
      </c>
      <c r="C15" s="83">
        <f t="shared" si="0"/>
        <v>0</v>
      </c>
      <c r="D15" s="83">
        <f t="shared" si="0"/>
        <v>0</v>
      </c>
      <c r="E15" s="83">
        <f t="shared" si="0"/>
        <v>1</v>
      </c>
      <c r="F15" s="83">
        <f t="shared" si="0"/>
        <v>1</v>
      </c>
      <c r="G15" s="83">
        <f t="shared" si="0"/>
        <v>1</v>
      </c>
      <c r="I15" s="85">
        <f>SUMPRODUCT(B15:G15,B$19:G$19)</f>
        <v>2</v>
      </c>
      <c r="K15" s="74">
        <f>I$5</f>
        <v>2</v>
      </c>
    </row>
    <row r="16" spans="1:11" ht="18.75" thickBot="1">
      <c r="A16" s="80" t="s">
        <v>89</v>
      </c>
      <c r="B16" s="83">
        <f aca="true" t="shared" si="1" ref="B16:G16">IF(B7&lt;=$I$2,1,0)</f>
        <v>0</v>
      </c>
      <c r="C16" s="83">
        <f t="shared" si="1"/>
        <v>1</v>
      </c>
      <c r="D16" s="83">
        <f t="shared" si="1"/>
        <v>0</v>
      </c>
      <c r="E16" s="83">
        <f t="shared" si="1"/>
        <v>0</v>
      </c>
      <c r="F16" s="83">
        <f t="shared" si="1"/>
        <v>1</v>
      </c>
      <c r="G16" s="83">
        <f t="shared" si="1"/>
        <v>1</v>
      </c>
      <c r="I16" s="85">
        <f>SUMPRODUCT(B16:G16,B$19:G$19)</f>
        <v>2.0000000000045515</v>
      </c>
      <c r="K16" s="74">
        <f>I$5</f>
        <v>2</v>
      </c>
    </row>
    <row r="17" ht="18.75" thickTop="1"/>
    <row r="18" ht="18.75" thickBot="1"/>
    <row r="19" spans="1:9" ht="18.75" thickBot="1">
      <c r="A19" s="80" t="s">
        <v>92</v>
      </c>
      <c r="B19" s="84">
        <v>1</v>
      </c>
      <c r="C19" s="84">
        <v>0.9999999999980003</v>
      </c>
      <c r="D19" s="84">
        <v>1</v>
      </c>
      <c r="E19" s="84">
        <v>0.999999999993449</v>
      </c>
      <c r="F19" s="84">
        <v>6.551204023679754E-12</v>
      </c>
      <c r="G19" s="84">
        <v>1</v>
      </c>
      <c r="I19" s="86">
        <f>SUM(B19:G19)</f>
        <v>4.999999999998001</v>
      </c>
    </row>
    <row r="20" spans="2:7" ht="18.75" thickTop="1">
      <c r="B20" s="87" t="s">
        <v>93</v>
      </c>
      <c r="C20" s="87" t="s">
        <v>94</v>
      </c>
      <c r="D20" s="87" t="s">
        <v>3</v>
      </c>
      <c r="E20" s="87" t="s">
        <v>4</v>
      </c>
      <c r="F20" s="87" t="s">
        <v>5</v>
      </c>
      <c r="G20" s="87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12" customWidth="1"/>
    <col min="2" max="21" width="4.7109375" style="13" customWidth="1"/>
    <col min="22" max="22" width="8.8515625" style="13" bestFit="1" customWidth="1"/>
    <col min="23" max="23" width="3.7109375" style="13" customWidth="1"/>
    <col min="24" max="25" width="9.7109375" style="13" customWidth="1"/>
    <col min="26" max="16384" width="9.140625" style="13" customWidth="1"/>
  </cols>
  <sheetData>
    <row r="1" ht="18">
      <c r="A1" s="20" t="s">
        <v>30</v>
      </c>
    </row>
    <row r="4" spans="1:22" ht="12.75">
      <c r="A4" s="12" t="s">
        <v>27</v>
      </c>
      <c r="B4" s="13">
        <v>1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19">
        <f>SUMPRODUCT(B4:U4,B$7:U$7)</f>
        <v>66</v>
      </c>
    </row>
    <row r="5" spans="1:22" ht="12.75">
      <c r="A5" s="11" t="s">
        <v>26</v>
      </c>
      <c r="B5" s="14">
        <v>0</v>
      </c>
      <c r="C5" s="14">
        <v>10</v>
      </c>
      <c r="D5" s="14">
        <v>15</v>
      </c>
      <c r="E5" s="14">
        <v>20</v>
      </c>
      <c r="F5" s="14">
        <v>20</v>
      </c>
      <c r="G5" s="14">
        <v>30</v>
      </c>
      <c r="H5" s="14">
        <v>35</v>
      </c>
      <c r="I5" s="14">
        <v>35</v>
      </c>
      <c r="J5" s="14">
        <v>55</v>
      </c>
      <c r="K5" s="14">
        <v>55</v>
      </c>
      <c r="L5" s="14">
        <v>65</v>
      </c>
      <c r="M5" s="14">
        <v>80</v>
      </c>
      <c r="N5" s="14">
        <v>100</v>
      </c>
      <c r="O5" s="14">
        <v>100</v>
      </c>
      <c r="P5" s="14">
        <v>110</v>
      </c>
      <c r="Q5" s="14">
        <v>125</v>
      </c>
      <c r="R5" s="14">
        <v>145</v>
      </c>
      <c r="S5" s="14">
        <v>145</v>
      </c>
      <c r="T5" s="14">
        <v>190</v>
      </c>
      <c r="U5" s="14">
        <v>190</v>
      </c>
      <c r="V5" s="19">
        <f>SUMPRODUCT(B5:U5,B$7:U$7)</f>
        <v>2840</v>
      </c>
    </row>
    <row r="7" spans="2:21" ht="12.75">
      <c r="B7" s="21">
        <v>19</v>
      </c>
      <c r="C7" s="21">
        <v>20</v>
      </c>
      <c r="D7" s="21">
        <v>3</v>
      </c>
      <c r="E7" s="21">
        <v>0</v>
      </c>
      <c r="F7" s="21">
        <v>7</v>
      </c>
      <c r="G7" s="21">
        <v>0</v>
      </c>
      <c r="H7" s="21">
        <v>0</v>
      </c>
      <c r="I7" s="21">
        <v>5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12</v>
      </c>
      <c r="U7" s="21">
        <v>0</v>
      </c>
    </row>
    <row r="8" spans="2:24" ht="12.75">
      <c r="B8" s="18" t="s">
        <v>63</v>
      </c>
      <c r="C8" s="18" t="s">
        <v>64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10</v>
      </c>
      <c r="L8" s="18" t="s">
        <v>11</v>
      </c>
      <c r="M8" s="18" t="s">
        <v>12</v>
      </c>
      <c r="N8" s="18" t="s">
        <v>13</v>
      </c>
      <c r="O8" s="18" t="s">
        <v>14</v>
      </c>
      <c r="P8" s="18" t="s">
        <v>15</v>
      </c>
      <c r="Q8" s="18" t="s">
        <v>16</v>
      </c>
      <c r="R8" s="18" t="s">
        <v>17</v>
      </c>
      <c r="S8" s="18" t="s">
        <v>18</v>
      </c>
      <c r="T8" s="18" t="s">
        <v>19</v>
      </c>
      <c r="U8" s="18" t="s">
        <v>20</v>
      </c>
      <c r="V8" s="17" t="s">
        <v>28</v>
      </c>
      <c r="X8" s="15" t="s">
        <v>29</v>
      </c>
    </row>
    <row r="9" spans="1:25" ht="12.75">
      <c r="A9" s="11" t="s">
        <v>21</v>
      </c>
      <c r="B9" s="14">
        <v>1</v>
      </c>
      <c r="C9" s="14">
        <v>0</v>
      </c>
      <c r="D9" s="14">
        <v>0</v>
      </c>
      <c r="E9" s="14">
        <v>1</v>
      </c>
      <c r="F9" s="14">
        <v>1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1</v>
      </c>
      <c r="M9" s="14">
        <v>0</v>
      </c>
      <c r="N9" s="14">
        <v>0</v>
      </c>
      <c r="O9" s="14">
        <v>0</v>
      </c>
      <c r="P9" s="14">
        <v>1</v>
      </c>
      <c r="Q9" s="14">
        <v>0</v>
      </c>
      <c r="R9" s="14">
        <v>0</v>
      </c>
      <c r="S9" s="14">
        <v>0</v>
      </c>
      <c r="T9" s="14">
        <v>2</v>
      </c>
      <c r="U9" s="14">
        <v>0</v>
      </c>
      <c r="V9" s="16">
        <f>SUMPRODUCT(B9:U9,B$7:U$7)</f>
        <v>50</v>
      </c>
      <c r="W9" s="13" t="s">
        <v>38</v>
      </c>
      <c r="X9" s="13">
        <v>50</v>
      </c>
      <c r="Y9" s="22">
        <f>V9-X9</f>
        <v>0</v>
      </c>
    </row>
    <row r="10" spans="1:25" ht="12.75">
      <c r="A10" s="11" t="s">
        <v>22</v>
      </c>
      <c r="B10" s="14">
        <v>1</v>
      </c>
      <c r="C10" s="14">
        <v>0</v>
      </c>
      <c r="D10" s="14">
        <v>2</v>
      </c>
      <c r="E10" s="14">
        <v>0</v>
      </c>
      <c r="F10" s="14">
        <v>0</v>
      </c>
      <c r="G10" s="14">
        <v>0</v>
      </c>
      <c r="H10" s="14">
        <v>1</v>
      </c>
      <c r="I10" s="14">
        <v>1</v>
      </c>
      <c r="J10" s="14">
        <v>0</v>
      </c>
      <c r="K10" s="14">
        <v>0</v>
      </c>
      <c r="L10" s="14">
        <v>0</v>
      </c>
      <c r="M10" s="14">
        <v>1</v>
      </c>
      <c r="N10" s="14">
        <v>0</v>
      </c>
      <c r="O10" s="14">
        <v>0</v>
      </c>
      <c r="P10" s="14">
        <v>0</v>
      </c>
      <c r="Q10" s="14">
        <v>1</v>
      </c>
      <c r="R10" s="14">
        <v>0</v>
      </c>
      <c r="S10" s="14">
        <v>0</v>
      </c>
      <c r="T10" s="14">
        <v>0</v>
      </c>
      <c r="U10" s="14">
        <v>0</v>
      </c>
      <c r="V10" s="16">
        <f>SUMPRODUCT(B10:U10,B$7:U$7)</f>
        <v>30</v>
      </c>
      <c r="W10" s="13" t="s">
        <v>38</v>
      </c>
      <c r="X10" s="13">
        <v>30</v>
      </c>
      <c r="Y10" s="22">
        <f aca="true" t="shared" si="0" ref="Y10:Y19">V10-X10</f>
        <v>0</v>
      </c>
    </row>
    <row r="11" spans="1:25" ht="12.75">
      <c r="A11" s="11" t="s">
        <v>23</v>
      </c>
      <c r="B11" s="14">
        <v>0</v>
      </c>
      <c r="C11" s="14">
        <v>2</v>
      </c>
      <c r="D11" s="14">
        <v>0</v>
      </c>
      <c r="E11" s="14">
        <v>1</v>
      </c>
      <c r="F11" s="14">
        <v>0</v>
      </c>
      <c r="G11" s="14">
        <v>0</v>
      </c>
      <c r="H11" s="14">
        <v>1</v>
      </c>
      <c r="I11" s="14">
        <v>0</v>
      </c>
      <c r="J11" s="14">
        <v>1</v>
      </c>
      <c r="K11" s="14">
        <v>2</v>
      </c>
      <c r="L11" s="14">
        <v>0</v>
      </c>
      <c r="M11" s="14">
        <v>0</v>
      </c>
      <c r="N11" s="14">
        <v>1</v>
      </c>
      <c r="O11" s="14">
        <v>0</v>
      </c>
      <c r="P11" s="14">
        <v>0</v>
      </c>
      <c r="Q11" s="14">
        <v>0</v>
      </c>
      <c r="R11" s="14">
        <v>1</v>
      </c>
      <c r="S11" s="14">
        <v>0</v>
      </c>
      <c r="T11" s="14">
        <v>0</v>
      </c>
      <c r="U11" s="14">
        <v>0</v>
      </c>
      <c r="V11" s="16">
        <f>SUMPRODUCT(B11:U11,B$7:U$7)</f>
        <v>40</v>
      </c>
      <c r="W11" s="13" t="s">
        <v>38</v>
      </c>
      <c r="X11" s="13">
        <v>40</v>
      </c>
      <c r="Y11" s="22">
        <f t="shared" si="0"/>
        <v>0</v>
      </c>
    </row>
    <row r="12" spans="1:25" ht="12.75">
      <c r="A12" s="11" t="s">
        <v>24</v>
      </c>
      <c r="B12" s="14">
        <v>0</v>
      </c>
      <c r="C12" s="14">
        <v>1</v>
      </c>
      <c r="D12" s="14">
        <v>0</v>
      </c>
      <c r="E12" s="14">
        <v>0</v>
      </c>
      <c r="F12" s="14">
        <v>2</v>
      </c>
      <c r="G12" s="14">
        <v>0</v>
      </c>
      <c r="H12" s="14">
        <v>0</v>
      </c>
      <c r="I12" s="14">
        <v>2</v>
      </c>
      <c r="J12" s="14">
        <v>2</v>
      </c>
      <c r="K12" s="14">
        <v>0</v>
      </c>
      <c r="L12" s="14">
        <v>1</v>
      </c>
      <c r="M12" s="14">
        <v>1</v>
      </c>
      <c r="N12" s="14">
        <v>1</v>
      </c>
      <c r="O12" s="14">
        <v>3</v>
      </c>
      <c r="P12" s="14">
        <v>0</v>
      </c>
      <c r="Q12" s="14">
        <v>0</v>
      </c>
      <c r="R12" s="14">
        <v>0</v>
      </c>
      <c r="S12" s="14">
        <v>2</v>
      </c>
      <c r="T12" s="14">
        <v>0</v>
      </c>
      <c r="U12" s="14">
        <v>1</v>
      </c>
      <c r="V12" s="16">
        <f>SUMPRODUCT(B12:U12,B$7:U$7)</f>
        <v>44</v>
      </c>
      <c r="W12" s="13" t="s">
        <v>38</v>
      </c>
      <c r="X12" s="13">
        <v>42</v>
      </c>
      <c r="Y12" s="22">
        <f t="shared" si="0"/>
        <v>2</v>
      </c>
    </row>
    <row r="13" spans="1:25" ht="12.75">
      <c r="A13" s="11" t="s">
        <v>25</v>
      </c>
      <c r="B13" s="14">
        <v>1</v>
      </c>
      <c r="C13" s="14">
        <v>0</v>
      </c>
      <c r="D13" s="14">
        <v>1</v>
      </c>
      <c r="E13" s="14">
        <v>1</v>
      </c>
      <c r="F13" s="14">
        <v>0</v>
      </c>
      <c r="G13" s="14">
        <v>4</v>
      </c>
      <c r="H13" s="14">
        <v>1</v>
      </c>
      <c r="I13" s="14">
        <v>0</v>
      </c>
      <c r="J13" s="14">
        <v>0</v>
      </c>
      <c r="K13" s="14">
        <v>1</v>
      </c>
      <c r="L13" s="14">
        <v>1</v>
      </c>
      <c r="M13" s="14">
        <v>1</v>
      </c>
      <c r="N13" s="14">
        <v>1</v>
      </c>
      <c r="O13" s="14">
        <v>0</v>
      </c>
      <c r="P13" s="14">
        <v>2</v>
      </c>
      <c r="Q13" s="14">
        <v>2</v>
      </c>
      <c r="R13" s="14">
        <v>2</v>
      </c>
      <c r="S13" s="14">
        <v>1</v>
      </c>
      <c r="T13" s="14">
        <v>0</v>
      </c>
      <c r="U13" s="14">
        <v>2</v>
      </c>
      <c r="V13" s="16">
        <f>SUMPRODUCT(B13:U13,B$7:U$7)</f>
        <v>22</v>
      </c>
      <c r="W13" s="13" t="s">
        <v>38</v>
      </c>
      <c r="X13" s="13">
        <v>20</v>
      </c>
      <c r="Y13" s="22">
        <f t="shared" si="0"/>
        <v>2</v>
      </c>
    </row>
    <row r="14" ht="12.75">
      <c r="Y14" s="22"/>
    </row>
    <row r="15" spans="1:25" ht="12.75">
      <c r="A15" s="11" t="s">
        <v>21</v>
      </c>
      <c r="B15" s="14">
        <v>1</v>
      </c>
      <c r="C15" s="14">
        <v>0</v>
      </c>
      <c r="D15" s="14">
        <v>0</v>
      </c>
      <c r="E15" s="14">
        <v>1</v>
      </c>
      <c r="F15" s="14">
        <v>1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  <c r="M15" s="14">
        <v>0</v>
      </c>
      <c r="N15" s="14">
        <v>0</v>
      </c>
      <c r="O15" s="14">
        <v>0</v>
      </c>
      <c r="P15" s="14">
        <v>1</v>
      </c>
      <c r="Q15" s="14">
        <v>0</v>
      </c>
      <c r="R15" s="14">
        <v>0</v>
      </c>
      <c r="S15" s="14">
        <v>0</v>
      </c>
      <c r="T15" s="14">
        <v>2</v>
      </c>
      <c r="U15" s="14">
        <v>0</v>
      </c>
      <c r="V15" s="16">
        <f>SUMPRODUCT(B15:U15,B$7:U$7)</f>
        <v>50</v>
      </c>
      <c r="W15" s="13" t="s">
        <v>39</v>
      </c>
      <c r="X15" s="13">
        <v>55</v>
      </c>
      <c r="Y15" s="22">
        <f t="shared" si="0"/>
        <v>-5</v>
      </c>
    </row>
    <row r="16" spans="1:25" ht="12.75">
      <c r="A16" s="11" t="s">
        <v>22</v>
      </c>
      <c r="B16" s="14">
        <v>1</v>
      </c>
      <c r="C16" s="14">
        <v>0</v>
      </c>
      <c r="D16" s="14">
        <v>2</v>
      </c>
      <c r="E16" s="14">
        <v>0</v>
      </c>
      <c r="F16" s="14">
        <v>0</v>
      </c>
      <c r="G16" s="14">
        <v>0</v>
      </c>
      <c r="H16" s="14">
        <v>1</v>
      </c>
      <c r="I16" s="14">
        <v>1</v>
      </c>
      <c r="J16" s="14">
        <v>0</v>
      </c>
      <c r="K16" s="14">
        <v>0</v>
      </c>
      <c r="L16" s="14">
        <v>0</v>
      </c>
      <c r="M16" s="14">
        <v>1</v>
      </c>
      <c r="N16" s="14">
        <v>0</v>
      </c>
      <c r="O16" s="14">
        <v>0</v>
      </c>
      <c r="P16" s="14">
        <v>0</v>
      </c>
      <c r="Q16" s="14">
        <v>1</v>
      </c>
      <c r="R16" s="14">
        <v>0</v>
      </c>
      <c r="S16" s="14">
        <v>0</v>
      </c>
      <c r="T16" s="14">
        <v>0</v>
      </c>
      <c r="U16" s="14">
        <v>0</v>
      </c>
      <c r="V16" s="16">
        <f>SUMPRODUCT(B16:U16,B$7:U$7)</f>
        <v>30</v>
      </c>
      <c r="W16" s="13" t="s">
        <v>39</v>
      </c>
      <c r="X16" s="13">
        <v>33</v>
      </c>
      <c r="Y16" s="22">
        <f t="shared" si="0"/>
        <v>-3</v>
      </c>
    </row>
    <row r="17" spans="1:25" ht="12.75">
      <c r="A17" s="11" t="s">
        <v>23</v>
      </c>
      <c r="B17" s="14">
        <v>0</v>
      </c>
      <c r="C17" s="14">
        <v>2</v>
      </c>
      <c r="D17" s="14">
        <v>0</v>
      </c>
      <c r="E17" s="14">
        <v>1</v>
      </c>
      <c r="F17" s="14">
        <v>0</v>
      </c>
      <c r="G17" s="14">
        <v>0</v>
      </c>
      <c r="H17" s="14">
        <v>1</v>
      </c>
      <c r="I17" s="14">
        <v>0</v>
      </c>
      <c r="J17" s="14">
        <v>1</v>
      </c>
      <c r="K17" s="14">
        <v>2</v>
      </c>
      <c r="L17" s="14">
        <v>0</v>
      </c>
      <c r="M17" s="14">
        <v>0</v>
      </c>
      <c r="N17" s="14">
        <v>1</v>
      </c>
      <c r="O17" s="14">
        <v>0</v>
      </c>
      <c r="P17" s="14">
        <v>0</v>
      </c>
      <c r="Q17" s="14">
        <v>0</v>
      </c>
      <c r="R17" s="14">
        <v>1</v>
      </c>
      <c r="S17" s="14">
        <v>0</v>
      </c>
      <c r="T17" s="14">
        <v>0</v>
      </c>
      <c r="U17" s="14">
        <v>0</v>
      </c>
      <c r="V17" s="16">
        <f>SUMPRODUCT(B17:U17,B$7:U$7)</f>
        <v>40</v>
      </c>
      <c r="W17" s="13" t="s">
        <v>39</v>
      </c>
      <c r="X17" s="13">
        <v>44</v>
      </c>
      <c r="Y17" s="22">
        <f t="shared" si="0"/>
        <v>-4</v>
      </c>
    </row>
    <row r="18" spans="1:25" ht="12.75">
      <c r="A18" s="11" t="s">
        <v>24</v>
      </c>
      <c r="B18" s="14">
        <v>0</v>
      </c>
      <c r="C18" s="14">
        <v>1</v>
      </c>
      <c r="D18" s="14">
        <v>0</v>
      </c>
      <c r="E18" s="14">
        <v>0</v>
      </c>
      <c r="F18" s="14">
        <v>2</v>
      </c>
      <c r="G18" s="14">
        <v>0</v>
      </c>
      <c r="H18" s="14">
        <v>0</v>
      </c>
      <c r="I18" s="14">
        <v>2</v>
      </c>
      <c r="J18" s="14">
        <v>2</v>
      </c>
      <c r="K18" s="14">
        <v>0</v>
      </c>
      <c r="L18" s="14">
        <v>1</v>
      </c>
      <c r="M18" s="14">
        <v>1</v>
      </c>
      <c r="N18" s="14">
        <v>1</v>
      </c>
      <c r="O18" s="14">
        <v>3</v>
      </c>
      <c r="P18" s="14">
        <v>0</v>
      </c>
      <c r="Q18" s="14">
        <v>0</v>
      </c>
      <c r="R18" s="14">
        <v>0</v>
      </c>
      <c r="S18" s="14">
        <v>2</v>
      </c>
      <c r="T18" s="14">
        <v>0</v>
      </c>
      <c r="U18" s="14">
        <v>1</v>
      </c>
      <c r="V18" s="16">
        <f>SUMPRODUCT(B18:U18,B$7:U$7)</f>
        <v>44</v>
      </c>
      <c r="W18" s="13" t="s">
        <v>39</v>
      </c>
      <c r="X18" s="13">
        <v>46</v>
      </c>
      <c r="Y18" s="22">
        <f t="shared" si="0"/>
        <v>-2</v>
      </c>
    </row>
    <row r="19" spans="1:25" ht="12.75">
      <c r="A19" s="11" t="s">
        <v>25</v>
      </c>
      <c r="B19" s="14">
        <v>1</v>
      </c>
      <c r="C19" s="14">
        <v>0</v>
      </c>
      <c r="D19" s="14">
        <v>1</v>
      </c>
      <c r="E19" s="14">
        <v>1</v>
      </c>
      <c r="F19" s="14">
        <v>0</v>
      </c>
      <c r="G19" s="14">
        <v>4</v>
      </c>
      <c r="H19" s="14">
        <v>1</v>
      </c>
      <c r="I19" s="14">
        <v>0</v>
      </c>
      <c r="J19" s="14">
        <v>0</v>
      </c>
      <c r="K19" s="14">
        <v>1</v>
      </c>
      <c r="L19" s="14">
        <v>1</v>
      </c>
      <c r="M19" s="14">
        <v>1</v>
      </c>
      <c r="N19" s="14">
        <v>1</v>
      </c>
      <c r="O19" s="14">
        <v>0</v>
      </c>
      <c r="P19" s="14">
        <v>2</v>
      </c>
      <c r="Q19" s="14">
        <v>2</v>
      </c>
      <c r="R19" s="14">
        <v>2</v>
      </c>
      <c r="S19" s="14">
        <v>1</v>
      </c>
      <c r="T19" s="14">
        <v>0</v>
      </c>
      <c r="U19" s="14">
        <v>2</v>
      </c>
      <c r="V19" s="16">
        <f>SUMPRODUCT(B19:U19,B$7:U$7)</f>
        <v>22</v>
      </c>
      <c r="W19" s="13" t="s">
        <v>39</v>
      </c>
      <c r="X19" s="13">
        <v>22</v>
      </c>
      <c r="Y19" s="22">
        <f t="shared" si="0"/>
        <v>0</v>
      </c>
    </row>
    <row r="22" spans="19:21" ht="13.5" thickBot="1">
      <c r="S22" s="26" t="s">
        <v>45</v>
      </c>
      <c r="T22" s="26" t="s">
        <v>46</v>
      </c>
      <c r="U22" s="27" t="s">
        <v>47</v>
      </c>
    </row>
    <row r="23" spans="19:21" ht="12.75">
      <c r="S23" s="25">
        <v>1</v>
      </c>
      <c r="T23" s="25">
        <v>330</v>
      </c>
      <c r="U23" s="13">
        <v>50</v>
      </c>
    </row>
    <row r="24" spans="19:21" ht="12.75">
      <c r="S24" s="24">
        <v>2</v>
      </c>
      <c r="T24" s="24">
        <v>315</v>
      </c>
      <c r="U24" s="13">
        <v>30</v>
      </c>
    </row>
    <row r="25" spans="19:21" ht="12.75">
      <c r="S25" s="24">
        <v>3</v>
      </c>
      <c r="T25" s="24">
        <v>295</v>
      </c>
      <c r="U25" s="13">
        <v>40</v>
      </c>
    </row>
    <row r="26" spans="19:21" ht="12.75">
      <c r="S26" s="24">
        <v>4</v>
      </c>
      <c r="T26" s="24">
        <v>250</v>
      </c>
      <c r="U26" s="13">
        <v>42</v>
      </c>
    </row>
    <row r="27" spans="19:21" ht="12.75">
      <c r="S27" s="24">
        <v>5</v>
      </c>
      <c r="T27" s="24">
        <v>205</v>
      </c>
      <c r="U27" s="13">
        <v>20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luigi</cp:lastModifiedBy>
  <dcterms:created xsi:type="dcterms:W3CDTF">2006-11-07T09:50:38Z</dcterms:created>
  <dcterms:modified xsi:type="dcterms:W3CDTF">2008-05-05T16:17:34Z</dcterms:modified>
  <cp:category/>
  <cp:version/>
  <cp:contentType/>
  <cp:contentStatus/>
</cp:coreProperties>
</file>